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venituri" sheetId="1" r:id="rId1"/>
    <sheet name="cheltuieli" sheetId="2" r:id="rId2"/>
  </sheets>
  <definedNames>
    <definedName name="_xlnm.Database">#REF!</definedName>
    <definedName name="_xlnm.Print_Area" localSheetId="0">venituri!$A$1:$F$116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8" i="2" l="1"/>
  <c r="D287" i="2" s="1"/>
  <c r="D286" i="2" s="1"/>
  <c r="D285" i="2" s="1"/>
  <c r="E288" i="2"/>
  <c r="E287" i="2" s="1"/>
  <c r="E286" i="2" s="1"/>
  <c r="E285" i="2" s="1"/>
  <c r="F288" i="2"/>
  <c r="F287" i="2" s="1"/>
  <c r="F286" i="2" s="1"/>
  <c r="F285" i="2" s="1"/>
  <c r="G288" i="2"/>
  <c r="H288" i="2"/>
  <c r="H287" i="2" s="1"/>
  <c r="H286" i="2" s="1"/>
  <c r="H285" i="2" s="1"/>
  <c r="D276" i="2"/>
  <c r="E276" i="2"/>
  <c r="F276" i="2"/>
  <c r="G276" i="2"/>
  <c r="H276" i="2"/>
  <c r="D272" i="2"/>
  <c r="E272" i="2"/>
  <c r="F272" i="2"/>
  <c r="F271" i="2" s="1"/>
  <c r="F14" i="2" s="1"/>
  <c r="G272" i="2"/>
  <c r="H272" i="2"/>
  <c r="D266" i="2"/>
  <c r="D265" i="2" s="1"/>
  <c r="D264" i="2" s="1"/>
  <c r="E266" i="2"/>
  <c r="E265" i="2" s="1"/>
  <c r="E264" i="2" s="1"/>
  <c r="F266" i="2"/>
  <c r="F265" i="2" s="1"/>
  <c r="F264" i="2" s="1"/>
  <c r="G266" i="2"/>
  <c r="H266" i="2"/>
  <c r="H265" i="2" s="1"/>
  <c r="H264" i="2" s="1"/>
  <c r="D267" i="2"/>
  <c r="E267" i="2"/>
  <c r="F267" i="2"/>
  <c r="G267" i="2"/>
  <c r="H267" i="2"/>
  <c r="D257" i="2"/>
  <c r="D253" i="2" s="1"/>
  <c r="D252" i="2" s="1"/>
  <c r="D251" i="2" s="1"/>
  <c r="D12" i="2" s="1"/>
  <c r="E257" i="2"/>
  <c r="E253" i="2" s="1"/>
  <c r="E252" i="2" s="1"/>
  <c r="E251" i="2" s="1"/>
  <c r="E12" i="2" s="1"/>
  <c r="F257" i="2"/>
  <c r="F253" i="2" s="1"/>
  <c r="F252" i="2" s="1"/>
  <c r="F251" i="2" s="1"/>
  <c r="F12" i="2" s="1"/>
  <c r="G257" i="2"/>
  <c r="H257" i="2"/>
  <c r="H253" i="2" s="1"/>
  <c r="H252" i="2" s="1"/>
  <c r="H251" i="2" s="1"/>
  <c r="H12" i="2" s="1"/>
  <c r="D250" i="2"/>
  <c r="D18" i="2" s="1"/>
  <c r="E250" i="2"/>
  <c r="E18" i="2" s="1"/>
  <c r="F250" i="2"/>
  <c r="F18" i="2" s="1"/>
  <c r="G250" i="2"/>
  <c r="H250" i="2"/>
  <c r="D240" i="2"/>
  <c r="E240" i="2"/>
  <c r="F240" i="2"/>
  <c r="G240" i="2"/>
  <c r="H240" i="2"/>
  <c r="D235" i="2"/>
  <c r="E235" i="2"/>
  <c r="F235" i="2"/>
  <c r="G235" i="2"/>
  <c r="H235" i="2"/>
  <c r="D232" i="2"/>
  <c r="E232" i="2"/>
  <c r="F232" i="2"/>
  <c r="G232" i="2"/>
  <c r="H232" i="2"/>
  <c r="D229" i="2"/>
  <c r="E229" i="2"/>
  <c r="F229" i="2"/>
  <c r="G229" i="2"/>
  <c r="H229" i="2"/>
  <c r="G223" i="2"/>
  <c r="H223" i="2"/>
  <c r="D217" i="2"/>
  <c r="E217" i="2"/>
  <c r="F217" i="2"/>
  <c r="G217" i="2"/>
  <c r="H217" i="2"/>
  <c r="D212" i="2"/>
  <c r="E212" i="2"/>
  <c r="F212" i="2"/>
  <c r="G212" i="2"/>
  <c r="H212" i="2"/>
  <c r="D206" i="2"/>
  <c r="E206" i="2"/>
  <c r="F206" i="2"/>
  <c r="G206" i="2"/>
  <c r="H206" i="2"/>
  <c r="D203" i="2"/>
  <c r="E203" i="2"/>
  <c r="F203" i="2"/>
  <c r="G203" i="2"/>
  <c r="H203" i="2"/>
  <c r="D195" i="2"/>
  <c r="E195" i="2"/>
  <c r="F195" i="2"/>
  <c r="G195" i="2"/>
  <c r="H195" i="2"/>
  <c r="D190" i="2"/>
  <c r="E190" i="2"/>
  <c r="F190" i="2"/>
  <c r="G190" i="2"/>
  <c r="H190" i="2"/>
  <c r="F179" i="2"/>
  <c r="D179" i="2"/>
  <c r="E179" i="2"/>
  <c r="G180" i="2"/>
  <c r="H180" i="2"/>
  <c r="H179" i="2" s="1"/>
  <c r="D174" i="2"/>
  <c r="E174" i="2"/>
  <c r="F174" i="2"/>
  <c r="G174" i="2"/>
  <c r="H174" i="2"/>
  <c r="D170" i="2"/>
  <c r="E170" i="2"/>
  <c r="F170" i="2"/>
  <c r="G170" i="2"/>
  <c r="H170" i="2"/>
  <c r="D165" i="2"/>
  <c r="E165" i="2"/>
  <c r="F165" i="2"/>
  <c r="G165" i="2"/>
  <c r="H165" i="2"/>
  <c r="D161" i="2"/>
  <c r="E161" i="2"/>
  <c r="F161" i="2"/>
  <c r="G161" i="2"/>
  <c r="H161" i="2"/>
  <c r="D155" i="2"/>
  <c r="E155" i="2"/>
  <c r="F155" i="2"/>
  <c r="G155" i="2"/>
  <c r="H155" i="2"/>
  <c r="D149" i="2"/>
  <c r="E149" i="2"/>
  <c r="F149" i="2"/>
  <c r="G149" i="2"/>
  <c r="H149" i="2"/>
  <c r="D146" i="2"/>
  <c r="E146" i="2"/>
  <c r="F146" i="2"/>
  <c r="G146" i="2"/>
  <c r="H146" i="2"/>
  <c r="D143" i="2"/>
  <c r="E143" i="2"/>
  <c r="F143" i="2"/>
  <c r="G143" i="2"/>
  <c r="H143" i="2"/>
  <c r="D138" i="2"/>
  <c r="E138" i="2"/>
  <c r="F138" i="2"/>
  <c r="G138" i="2"/>
  <c r="H138" i="2"/>
  <c r="D132" i="2"/>
  <c r="E132" i="2"/>
  <c r="F132" i="2"/>
  <c r="G132" i="2"/>
  <c r="H132" i="2"/>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D94" i="2"/>
  <c r="E94" i="2"/>
  <c r="F94" i="2"/>
  <c r="G94" i="2"/>
  <c r="H94" i="2"/>
  <c r="D79" i="2"/>
  <c r="D78" i="2" s="1"/>
  <c r="D77" i="2" s="1"/>
  <c r="D16" i="2" s="1"/>
  <c r="E79" i="2"/>
  <c r="E78" i="2" s="1"/>
  <c r="F79" i="2"/>
  <c r="F78" i="2" s="1"/>
  <c r="G79" i="2"/>
  <c r="H79" i="2"/>
  <c r="H78" i="2" s="1"/>
  <c r="D74" i="2"/>
  <c r="D15" i="2" s="1"/>
  <c r="E74" i="2"/>
  <c r="E15" i="2" s="1"/>
  <c r="F74" i="2"/>
  <c r="G74" i="2"/>
  <c r="H74" i="2"/>
  <c r="H15" i="2" s="1"/>
  <c r="D72" i="2"/>
  <c r="D71" i="2" s="1"/>
  <c r="D11" i="2" s="1"/>
  <c r="E72" i="2"/>
  <c r="E71" i="2" s="1"/>
  <c r="E11" i="2" s="1"/>
  <c r="F72" i="2"/>
  <c r="F71" i="2" s="1"/>
  <c r="F11" i="2" s="1"/>
  <c r="G72" i="2"/>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F15" i="2"/>
  <c r="D24" i="2"/>
  <c r="E24" i="2"/>
  <c r="F24" i="2"/>
  <c r="G24" i="2"/>
  <c r="H24" i="2"/>
  <c r="C232" i="2"/>
  <c r="C223" i="2"/>
  <c r="C212" i="2"/>
  <c r="C190" i="2"/>
  <c r="C180" i="2"/>
  <c r="C179"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D96" i="1"/>
  <c r="E96" i="1"/>
  <c r="F96" i="1"/>
  <c r="C93" i="1"/>
  <c r="D93" i="1"/>
  <c r="E93" i="1"/>
  <c r="F93" i="1"/>
  <c r="C91" i="1"/>
  <c r="D91" i="1"/>
  <c r="E91" i="1"/>
  <c r="F91" i="1"/>
  <c r="C81" i="1"/>
  <c r="D81" i="1"/>
  <c r="E81" i="1"/>
  <c r="F81" i="1"/>
  <c r="C68" i="1"/>
  <c r="D68" i="1"/>
  <c r="E68" i="1"/>
  <c r="F68" i="1"/>
  <c r="C64" i="1"/>
  <c r="D64" i="1"/>
  <c r="E64" i="1"/>
  <c r="F64" i="1"/>
  <c r="C59" i="1"/>
  <c r="D59" i="1"/>
  <c r="E59" i="1"/>
  <c r="F59" i="1"/>
  <c r="C56" i="1"/>
  <c r="D56" i="1"/>
  <c r="E56" i="1"/>
  <c r="F56" i="1"/>
  <c r="C54" i="1"/>
  <c r="D54" i="1"/>
  <c r="E54" i="1"/>
  <c r="F54" i="1"/>
  <c r="C29" i="1"/>
  <c r="C28" i="1" s="1"/>
  <c r="D29" i="1"/>
  <c r="D28" i="1" s="1"/>
  <c r="E29" i="1"/>
  <c r="F29" i="1"/>
  <c r="F28" i="1" s="1"/>
  <c r="C24" i="1"/>
  <c r="D24" i="1"/>
  <c r="E24" i="1"/>
  <c r="F24" i="1"/>
  <c r="C16" i="1"/>
  <c r="C15" i="1" s="1"/>
  <c r="D16" i="1"/>
  <c r="D15" i="1" s="1"/>
  <c r="E16" i="1"/>
  <c r="F16" i="1"/>
  <c r="C9" i="1"/>
  <c r="D9" i="1"/>
  <c r="E9" i="1"/>
  <c r="F9" i="1"/>
  <c r="C288" i="2"/>
  <c r="C287" i="2" s="1"/>
  <c r="C286" i="2" s="1"/>
  <c r="C285" i="2" s="1"/>
  <c r="C276" i="2"/>
  <c r="C272" i="2"/>
  <c r="C267" i="2"/>
  <c r="C266" i="2"/>
  <c r="C265" i="2" s="1"/>
  <c r="C264" i="2" s="1"/>
  <c r="C263" i="2" s="1"/>
  <c r="C262" i="2" s="1"/>
  <c r="C257" i="2"/>
  <c r="C253" i="2" s="1"/>
  <c r="C252" i="2" s="1"/>
  <c r="C250" i="2"/>
  <c r="C18" i="2" s="1"/>
  <c r="C240" i="2"/>
  <c r="C235" i="2"/>
  <c r="C229" i="2"/>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H18" i="2" l="1"/>
  <c r="E28" i="1"/>
  <c r="E15" i="1"/>
  <c r="D200" i="2"/>
  <c r="G71" i="2"/>
  <c r="G78" i="2"/>
  <c r="G253" i="2"/>
  <c r="C222" i="2"/>
  <c r="C221" i="2" s="1"/>
  <c r="G97" i="2"/>
  <c r="G179" i="2"/>
  <c r="G265" i="2"/>
  <c r="G287" i="2"/>
  <c r="G15" i="2"/>
  <c r="G18" i="2"/>
  <c r="H200" i="2"/>
  <c r="H178" i="2" s="1"/>
  <c r="E160" i="2"/>
  <c r="E142" i="2" s="1"/>
  <c r="H271" i="2"/>
  <c r="H14" i="2" s="1"/>
  <c r="F222" i="2"/>
  <c r="F221" i="2" s="1"/>
  <c r="E131" i="2"/>
  <c r="E106" i="2" s="1"/>
  <c r="E271" i="2"/>
  <c r="E14" i="2" s="1"/>
  <c r="D271" i="2"/>
  <c r="D14" i="2" s="1"/>
  <c r="G271" i="2"/>
  <c r="E200" i="2"/>
  <c r="E178" i="2" s="1"/>
  <c r="F200" i="2"/>
  <c r="F178" i="2" s="1"/>
  <c r="H160" i="2"/>
  <c r="H142" i="2" s="1"/>
  <c r="F160" i="2"/>
  <c r="F142" i="2" s="1"/>
  <c r="D160" i="2"/>
  <c r="D142" i="2" s="1"/>
  <c r="G160" i="2"/>
  <c r="G131" i="2"/>
  <c r="H131" i="2"/>
  <c r="H106" i="2" s="1"/>
  <c r="D131" i="2"/>
  <c r="D106" i="2" s="1"/>
  <c r="F23" i="2"/>
  <c r="F9" i="2" s="1"/>
  <c r="F95" i="1"/>
  <c r="E95" i="1"/>
  <c r="D95" i="1"/>
  <c r="C95" i="1"/>
  <c r="F90" i="1"/>
  <c r="E90" i="1"/>
  <c r="D90" i="1"/>
  <c r="C90" i="1"/>
  <c r="F67" i="1"/>
  <c r="F66" i="1" s="1"/>
  <c r="E67" i="1"/>
  <c r="D67" i="1"/>
  <c r="D66" i="1" s="1"/>
  <c r="C67" i="1"/>
  <c r="C66" i="1" s="1"/>
  <c r="F58" i="1"/>
  <c r="E58" i="1"/>
  <c r="D58" i="1"/>
  <c r="C58" i="1"/>
  <c r="C52" i="1" s="1"/>
  <c r="F53" i="1"/>
  <c r="E53" i="1"/>
  <c r="D53" i="1"/>
  <c r="C53" i="1"/>
  <c r="F15" i="1"/>
  <c r="F14" i="1" s="1"/>
  <c r="H284" i="2"/>
  <c r="H283" i="2" s="1"/>
  <c r="H282" i="2"/>
  <c r="H281" i="2" s="1"/>
  <c r="H280" i="2" s="1"/>
  <c r="F282" i="2"/>
  <c r="F281" i="2" s="1"/>
  <c r="F280" i="2" s="1"/>
  <c r="F284" i="2"/>
  <c r="F283" i="2" s="1"/>
  <c r="E284" i="2"/>
  <c r="E283" i="2" s="1"/>
  <c r="E282" i="2"/>
  <c r="E281" i="2" s="1"/>
  <c r="E280" i="2" s="1"/>
  <c r="D284" i="2"/>
  <c r="D283" i="2" s="1"/>
  <c r="D282" i="2"/>
  <c r="D281" i="2" s="1"/>
  <c r="D280" i="2" s="1"/>
  <c r="E263" i="2"/>
  <c r="E262" i="2" s="1"/>
  <c r="E13" i="2"/>
  <c r="H263" i="2"/>
  <c r="H262" i="2" s="1"/>
  <c r="H13" i="2"/>
  <c r="F13" i="2"/>
  <c r="F263" i="2"/>
  <c r="F262" i="2" s="1"/>
  <c r="D263" i="2"/>
  <c r="D262" i="2" s="1"/>
  <c r="D13" i="2"/>
  <c r="E222" i="2"/>
  <c r="E221" i="2" s="1"/>
  <c r="H222" i="2"/>
  <c r="H221" i="2" s="1"/>
  <c r="D222" i="2"/>
  <c r="D221" i="2" s="1"/>
  <c r="G222" i="2"/>
  <c r="D178" i="2"/>
  <c r="G200" i="2"/>
  <c r="H77" i="2"/>
  <c r="H16" i="2" s="1"/>
  <c r="H17" i="2"/>
  <c r="F77" i="2"/>
  <c r="F16" i="2" s="1"/>
  <c r="F17" i="2"/>
  <c r="E90" i="2"/>
  <c r="D90" i="2"/>
  <c r="F131" i="2"/>
  <c r="F106" i="2" s="1"/>
  <c r="H23" i="2"/>
  <c r="H9" i="2" s="1"/>
  <c r="D23" i="2"/>
  <c r="D9" i="2" s="1"/>
  <c r="D17" i="2"/>
  <c r="H90" i="2"/>
  <c r="F90" i="2"/>
  <c r="E77" i="2"/>
  <c r="E16" i="2" s="1"/>
  <c r="E17" i="2"/>
  <c r="E23" i="2"/>
  <c r="G23" i="2"/>
  <c r="C102" i="1"/>
  <c r="F102" i="1"/>
  <c r="E102" i="1"/>
  <c r="D102" i="1"/>
  <c r="C200" i="2"/>
  <c r="C178" i="2" s="1"/>
  <c r="C131" i="2"/>
  <c r="C106" i="2" s="1"/>
  <c r="C271" i="2"/>
  <c r="C14" i="2" s="1"/>
  <c r="C160" i="2"/>
  <c r="C142" i="2" s="1"/>
  <c r="C13" i="2"/>
  <c r="C251" i="2"/>
  <c r="C12" i="2" s="1"/>
  <c r="C284" i="2"/>
  <c r="C283" i="2" s="1"/>
  <c r="C282" i="2"/>
  <c r="C281" i="2" s="1"/>
  <c r="C280" i="2" s="1"/>
  <c r="C23" i="2"/>
  <c r="C9" i="2" s="1"/>
  <c r="C90" i="2"/>
  <c r="D14" i="1"/>
  <c r="C14" i="1"/>
  <c r="C17" i="2"/>
  <c r="E66" i="1" l="1"/>
  <c r="E52" i="1"/>
  <c r="D52" i="1"/>
  <c r="D8" i="1" s="1"/>
  <c r="D7" i="1" s="1"/>
  <c r="F52" i="1"/>
  <c r="E14" i="1"/>
  <c r="G90" i="2"/>
  <c r="G106" i="2"/>
  <c r="G264" i="2"/>
  <c r="G9" i="2"/>
  <c r="G142" i="2"/>
  <c r="G11" i="2"/>
  <c r="G178" i="2"/>
  <c r="G77" i="2"/>
  <c r="G252" i="2"/>
  <c r="G17" i="2"/>
  <c r="G14" i="2"/>
  <c r="G286" i="2"/>
  <c r="G221" i="2"/>
  <c r="D89" i="2"/>
  <c r="D88" i="2" s="1"/>
  <c r="D52" i="2" s="1"/>
  <c r="D44" i="2" s="1"/>
  <c r="D43" i="2" s="1"/>
  <c r="D22" i="2" s="1"/>
  <c r="D21" i="2" s="1"/>
  <c r="F8" i="1"/>
  <c r="F7" i="1" s="1"/>
  <c r="H89" i="2"/>
  <c r="F89" i="2"/>
  <c r="F88" i="2" s="1"/>
  <c r="F52" i="2" s="1"/>
  <c r="F44" i="2" s="1"/>
  <c r="F43" i="2" s="1"/>
  <c r="F10" i="2" s="1"/>
  <c r="F20" i="2" s="1"/>
  <c r="F19" i="2" s="1"/>
  <c r="E89" i="2"/>
  <c r="E88" i="2" s="1"/>
  <c r="E52" i="2" s="1"/>
  <c r="E44" i="2" s="1"/>
  <c r="E43" i="2" s="1"/>
  <c r="E10" i="2" s="1"/>
  <c r="E9" i="2"/>
  <c r="C8" i="1"/>
  <c r="C7" i="1" s="1"/>
  <c r="C89" i="2"/>
  <c r="C88" i="2" s="1"/>
  <c r="C52" i="2" s="1"/>
  <c r="C44" i="2" s="1"/>
  <c r="C43" i="2" s="1"/>
  <c r="C86" i="2" s="1"/>
  <c r="E8" i="1" l="1"/>
  <c r="H88" i="2"/>
  <c r="G89" i="2"/>
  <c r="G285" i="2"/>
  <c r="G251" i="2"/>
  <c r="E8" i="2"/>
  <c r="E7" i="2" s="1"/>
  <c r="G16" i="2"/>
  <c r="G263" i="2"/>
  <c r="G13" i="2"/>
  <c r="D86" i="2"/>
  <c r="D10" i="2"/>
  <c r="D20" i="2" s="1"/>
  <c r="D19" i="2" s="1"/>
  <c r="F8" i="2"/>
  <c r="F7" i="2" s="1"/>
  <c r="F86" i="2"/>
  <c r="E22" i="2"/>
  <c r="E21" i="2" s="1"/>
  <c r="F22" i="2"/>
  <c r="F21" i="2" s="1"/>
  <c r="E86" i="2"/>
  <c r="E20" i="2"/>
  <c r="E19" i="2" s="1"/>
  <c r="C10" i="2"/>
  <c r="C22" i="2"/>
  <c r="C21" i="2" s="1"/>
  <c r="G88" i="2" l="1"/>
  <c r="E7" i="1"/>
  <c r="H52" i="2"/>
  <c r="G282" i="2"/>
  <c r="G284" i="2"/>
  <c r="G262" i="2"/>
  <c r="G12" i="2"/>
  <c r="D8" i="2"/>
  <c r="D7" i="2" s="1"/>
  <c r="C20" i="2"/>
  <c r="C19" i="2" s="1"/>
  <c r="C8" i="2"/>
  <c r="C7" i="2" s="1"/>
  <c r="G52" i="2" l="1"/>
  <c r="H44" i="2"/>
  <c r="G283" i="2"/>
  <c r="G281" i="2"/>
  <c r="G44" i="2" l="1"/>
  <c r="H43" i="2"/>
  <c r="G280" i="2"/>
  <c r="G43" i="2" l="1"/>
  <c r="H86" i="2"/>
  <c r="H10" i="2"/>
  <c r="H22" i="2"/>
  <c r="G22" i="2" l="1"/>
  <c r="G10" i="2"/>
  <c r="G86" i="2"/>
  <c r="H20" i="2"/>
  <c r="H8" i="2"/>
  <c r="H21" i="2"/>
  <c r="G21" i="2" l="1"/>
  <c r="G8" i="2"/>
  <c r="G20" i="2"/>
  <c r="H7" i="2"/>
  <c r="H19" i="2"/>
  <c r="G7" i="2" l="1"/>
  <c r="G19" i="2"/>
</calcChain>
</file>

<file path=xl/sharedStrings.xml><?xml version="1.0" encoding="utf-8"?>
<sst xmlns="http://schemas.openxmlformats.org/spreadsheetml/2006/main" count="639" uniqueCount="524">
  <si>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</si>
  <si>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</si>
  <si>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</si>
  <si>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</si>
  <si>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</si>
  <si>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</si>
  <si>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</si>
  <si>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</si>
  <si>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</si>
  <si>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</si>
  <si>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</si>
  <si>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</si>
  <si>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</si>
  <si>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</si>
  <si>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</si>
  <si>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</si>
  <si>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</si>
  <si>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</si>
  <si>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</si>
  <si>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</si>
  <si>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</si>
  <si>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</si>
  <si>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</si>
  <si>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</si>
  <si>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</si>
  <si>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</si>
  <si>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</si>
  <si>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</si>
  <si>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</si>
  <si>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</si>
  <si>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</si>
  <si>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</si>
  <si>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</si>
  <si>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</si>
  <si>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</si>
  <si>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</si>
  <si>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</si>
  <si>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</si>
  <si>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</si>
  <si>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</si>
  <si>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</si>
  <si>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</si>
  <si>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</si>
  <si>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</si>
  <si>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</si>
  <si>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</si>
  <si>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</si>
  <si>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</si>
  <si>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</si>
  <si>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</si>
  <si>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</si>
  <si>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</si>
  <si>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</si>
  <si>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</si>
  <si>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</si>
  <si>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</si>
  <si>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</si>
  <si>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</si>
  <si>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</si>
  <si>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</si>
  <si>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</si>
  <si>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</si>
  <si>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</si>
  <si>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</si>
  <si>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</si>
  <si>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</si>
  <si>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</si>
  <si>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</si>
  <si>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</si>
  <si>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</si>
  <si>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</si>
  <si>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</si>
  <si>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</si>
  <si>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</si>
  <si>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</si>
  <si>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</si>
  <si>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</si>
  <si>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</si>
  <si>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</si>
  <si>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</si>
  <si>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</si>
  <si>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</si>
  <si>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</si>
  <si>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</si>
  <si>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</si>
  <si>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</si>
  <si>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</si>
  <si>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</si>
  <si>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</si>
  <si>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</si>
  <si>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</si>
  <si>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</si>
  <si>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</si>
  <si>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</si>
  <si>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</si>
  <si>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</si>
  <si>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</si>
  <si>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</si>
  <si>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</si>
  <si>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</si>
  <si>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</si>
  <si>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</si>
  <si>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</si>
  <si>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</si>
  <si>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</si>
  <si>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</si>
  <si>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</si>
  <si>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</si>
  <si>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</si>
  <si>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</si>
  <si>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</si>
  <si>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</si>
  <si>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</si>
  <si>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</si>
  <si>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</si>
  <si>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</si>
  <si>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</si>
  <si>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</si>
  <si>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</si>
  <si>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</si>
  <si>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</si>
  <si>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</si>
  <si>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</si>
  <si>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</si>
  <si>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</si>
  <si>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</si>
  <si>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</si>
  <si>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</si>
  <si>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</si>
  <si>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</si>
  <si>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</si>
  <si>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</si>
  <si>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</si>
  <si>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</si>
  <si>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</si>
  <si>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</si>
  <si>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</si>
  <si>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</si>
  <si>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</si>
  <si>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</si>
  <si>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</si>
  <si>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</si>
  <si>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</si>
  <si>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</si>
  <si>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</si>
  <si>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</si>
  <si>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</si>
  <si>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</si>
  <si>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</si>
  <si>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</si>
  <si>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</si>
  <si>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</si>
  <si>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</si>
  <si>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</si>
  <si>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</si>
  <si>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</si>
  <si>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</si>
  <si>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</si>
  <si>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</si>
  <si>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</si>
  <si>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</si>
  <si>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</si>
  <si>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</si>
  <si>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</si>
  <si>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</si>
  <si>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</si>
  <si>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</si>
  <si>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</si>
  <si>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</si>
  <si>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</si>
  <si>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</si>
  <si>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</si>
  <si>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</si>
  <si>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</si>
  <si>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</si>
  <si>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</si>
  <si>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</si>
  <si>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</si>
  <si>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</si>
  <si>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</si>
  <si>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</si>
  <si>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</si>
  <si>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</si>
  <si>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</si>
  <si>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</si>
  <si>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</si>
  <si>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</si>
  <si>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</si>
  <si>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</si>
  <si>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</si>
  <si>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</si>
  <si>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</si>
  <si>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</si>
  <si>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</si>
  <si>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</si>
  <si>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</si>
  <si>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</si>
  <si>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</si>
  <si>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</si>
  <si>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</si>
  <si>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</si>
  <si>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</si>
  <si>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</si>
  <si>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</si>
  <si>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</si>
  <si>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</si>
  <si>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</si>
  <si>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</si>
  <si>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</si>
  <si>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</si>
  <si>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</si>
  <si>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</si>
  <si>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</si>
  <si>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</si>
  <si>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</si>
  <si>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</si>
  <si>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</si>
  <si>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</si>
  <si>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</si>
  <si>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</si>
  <si>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</si>
  <si>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</si>
  <si>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</si>
  <si>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</si>
  <si>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</si>
  <si>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</si>
  <si>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</si>
  <si>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</si>
  <si>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</si>
  <si>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</si>
  <si>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</si>
  <si>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</si>
  <si>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</si>
  <si>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</si>
  <si>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</si>
  <si>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</si>
  <si>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</si>
  <si>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</si>
  <si>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</si>
  <si>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</si>
  <si>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</si>
  <si>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</si>
  <si>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</si>
  <si>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</si>
  <si>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</si>
  <si>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</si>
  <si>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</si>
  <si>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</si>
  <si>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</si>
  <si>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</si>
  <si>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</si>
  <si>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</si>
  <si>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</si>
  <si>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</si>
  <si>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</si>
  <si>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</si>
  <si>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</si>
  <si>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</si>
  <si>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</si>
  <si>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</si>
  <si>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</si>
  <si>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</si>
  <si>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</si>
  <si>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</si>
  <si>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</si>
  <si>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</si>
  <si>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</si>
  <si>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</si>
  <si>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</si>
  <si>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</si>
  <si>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</si>
  <si>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</si>
  <si>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</si>
  <si>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</si>
  <si>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</si>
  <si>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</si>
  <si>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</si>
  <si>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</si>
  <si>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</si>
  <si>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</si>
  <si>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</si>
  <si>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</si>
  <si>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</si>
  <si>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</si>
  <si>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</si>
  <si>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</si>
  <si>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</si>
  <si>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</si>
  <si>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</si>
  <si>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</si>
  <si>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</si>
  <si>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</si>
  <si>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</si>
  <si>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</si>
  <si>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</si>
  <si>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</si>
  <si>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</si>
  <si>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</si>
  <si>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</si>
  <si>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</si>
  <si>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</si>
  <si>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</si>
  <si>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</si>
  <si>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</si>
  <si>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</si>
  <si>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</si>
  <si>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</si>
  <si>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</si>
  <si>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</si>
  <si>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</si>
  <si>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</si>
  <si>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</si>
  <si>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</si>
  <si>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</si>
  <si>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</si>
  <si>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</si>
  <si>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</si>
  <si>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</si>
  <si>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</si>
  <si>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</si>
  <si>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</si>
  <si>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</si>
  <si>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</si>
  <si>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</si>
  <si>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</si>
  <si>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</si>
  <si>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</si>
  <si>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</si>
  <si>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</si>
  <si>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</si>
  <si>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</si>
  <si>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</si>
  <si>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</si>
  <si>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</si>
  <si>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</si>
  <si>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</si>
  <si>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</si>
  <si>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</si>
  <si>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</si>
  <si>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</si>
  <si>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</si>
  <si>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</si>
  <si>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</si>
  <si>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</si>
  <si>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</si>
  <si>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</si>
  <si>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</si>
  <si>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</si>
  <si>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</si>
  <si>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</si>
  <si>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</si>
  <si>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</si>
  <si>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</si>
  <si>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</si>
  <si>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</si>
  <si>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</si>
  <si>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</si>
  <si>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</si>
  <si>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</si>
  <si>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</si>
  <si>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</si>
  <si>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</si>
  <si>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</si>
  <si>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</si>
  <si>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</si>
  <si>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</si>
  <si>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</si>
  <si>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</si>
  <si>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</si>
  <si>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</si>
  <si>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</si>
  <si>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</si>
  <si>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</si>
  <si>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</si>
  <si>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</si>
  <si>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</si>
  <si>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</si>
  <si>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</si>
  <si>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</si>
  <si>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</si>
  <si>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</si>
  <si>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</si>
  <si>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</si>
  <si>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</si>
  <si>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</si>
  <si>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</si>
  <si>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</si>
  <si>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</si>
  <si>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</si>
  <si>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</si>
  <si>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</si>
  <si>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</si>
  <si>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</si>
  <si>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</si>
  <si>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</si>
  <si>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</si>
  <si>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</si>
  <si>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</si>
  <si>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</si>
  <si>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</si>
  <si>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</si>
  <si>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</si>
  <si>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</si>
  <si>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</si>
  <si>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</si>
  <si>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</si>
  <si>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</si>
  <si>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</si>
  <si>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</si>
  <si>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</si>
  <si>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</si>
  <si>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</si>
  <si>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</si>
  <si>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</si>
  <si>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</si>
  <si>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</si>
  <si>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</si>
  <si>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</si>
  <si>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</si>
  <si>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</si>
  <si>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</si>
  <si>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</si>
  <si>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</si>
  <si>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</si>
  <si>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</si>
  <si>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</si>
  <si>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</si>
  <si>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</si>
  <si>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</si>
  <si>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</si>
  <si>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</si>
  <si>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</si>
  <si>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</si>
  <si>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</si>
  <si>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</si>
  <si>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</si>
  <si>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</si>
  <si>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</si>
  <si>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</si>
  <si>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</si>
  <si>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</si>
  <si>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</si>
  <si>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</si>
  <si>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</si>
  <si>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</si>
  <si>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</si>
  <si>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</si>
  <si>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</si>
  <si>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</si>
  <si>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</si>
  <si>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</si>
  <si>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</si>
  <si>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</si>
  <si>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</si>
  <si>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</si>
  <si>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</si>
  <si>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</si>
  <si>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</si>
  <si>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</si>
  <si>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</si>
  <si>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</si>
  <si>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</si>
  <si>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</si>
  <si>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</si>
  <si>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</si>
  <si>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</si>
  <si>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</si>
  <si>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</si>
  <si>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</si>
  <si>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</si>
  <si>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</si>
  <si>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</si>
  <si>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</si>
  <si>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</si>
  <si>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</si>
  <si>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</si>
  <si>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</si>
  <si>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</si>
  <si>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</si>
  <si>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</si>
  <si>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</si>
  <si>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</si>
  <si>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</si>
  <si>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</si>
  <si>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</si>
  <si>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</si>
  <si>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</si>
  <si>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</si>
  <si>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</si>
  <si>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</si>
  <si>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</si>
  <si>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</si>
  <si>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</si>
  <si>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</si>
  <si>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</si>
  <si>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</si>
  <si>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</si>
  <si>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</si>
  <si>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</si>
  <si>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</si>
  <si>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</si>
  <si>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</si>
  <si>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</si>
  <si>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</si>
  <si>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</si>
  <si>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</si>
  <si>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</si>
  <si>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</si>
  <si>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</si>
  <si>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</si>
  <si>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</si>
  <si>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</si>
  <si>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</si>
  <si>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</si>
  <si>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</si>
  <si>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</si>
  <si>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</si>
  <si>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</si>
  <si>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</si>
  <si>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</si>
  <si>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 xml:space="preserve">DIRECTOR GENERAL </t>
  </si>
  <si>
    <t>DIRECTOR ECONOMIC</t>
  </si>
  <si>
    <t>CONT DE EXECUTIE VENITURI  MARTIE</t>
  </si>
  <si>
    <t>CONT DE EXECUTIE CHELTUIELI  MARTIE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</si>
</sst>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 ;[Red]\-#,##0.00\ "/>
  </numFmts>
  <fonts count="27" x14ac:knownFonts="1">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sz val="10"/>
      <color indexed="8"/>
      <name val="Arial"/>
      <family val="2"/>
      <charset val="238"/>
    </font>
    <font>
      <sz val="10"/>
      <color theme="3"/>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50">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4" fontId="4" fillId="0" borderId="0" xfId="0" applyNumberFormat="1" applyFont="1" applyFill="1" applyBorder="1"/>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7" fillId="0" borderId="1" xfId="0" applyNumberFormat="1" applyFont="1" applyFill="1" applyBorder="1" applyAlignment="1">
      <alignment wrapText="1"/>
    </xf>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8" fillId="0" borderId="0" xfId="0" applyNumberFormat="1" applyFont="1" applyFill="1" applyBorder="1" applyAlignment="1">
      <alignment vertical="top" wrapText="1"/>
    </xf>
    <xf numFmtId="3" fontId="9" fillId="0" borderId="0" xfId="0" applyNumberFormat="1" applyFont="1" applyFill="1" applyBorder="1" applyAlignment="1">
      <alignment horizontal="center"/>
    </xf>
    <xf numFmtId="3" fontId="8" fillId="0" borderId="0" xfId="0" applyNumberFormat="1" applyFont="1" applyFill="1" applyBorder="1"/>
    <xf numFmtId="0" fontId="8" fillId="0" borderId="0" xfId="0" applyFont="1" applyFill="1"/>
    <xf numFmtId="4" fontId="8" fillId="0" borderId="0" xfId="0" applyNumberFormat="1" applyFont="1" applyFill="1" applyBorder="1"/>
    <xf numFmtId="4" fontId="10" fillId="0" borderId="0" xfId="0" applyNumberFormat="1" applyFont="1" applyFill="1" applyBorder="1" applyAlignment="1">
      <alignment wrapText="1"/>
    </xf>
    <xf numFmtId="164" fontId="8" fillId="0" borderId="0" xfId="0" applyNumberFormat="1" applyFont="1" applyFill="1" applyBorder="1"/>
    <xf numFmtId="3" fontId="9" fillId="0" borderId="0" xfId="0" applyNumberFormat="1" applyFont="1" applyFill="1" applyBorder="1" applyAlignment="1">
      <alignment horizontal="center" wrapText="1"/>
    </xf>
    <xf numFmtId="49" fontId="10"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49" fontId="10" fillId="0" borderId="1" xfId="0" applyNumberFormat="1" applyFont="1" applyFill="1" applyBorder="1" applyAlignment="1">
      <alignment horizontal="center" vertical="top" wrapText="1"/>
    </xf>
    <xf numFmtId="3" fontId="10" fillId="0" borderId="1" xfId="0" applyNumberFormat="1" applyFont="1" applyFill="1" applyBorder="1" applyAlignment="1">
      <alignment horizontal="center"/>
    </xf>
    <xf numFmtId="3" fontId="9" fillId="0" borderId="1" xfId="0" applyNumberFormat="1" applyFont="1" applyFill="1" applyBorder="1" applyAlignment="1">
      <alignment horizontal="center"/>
    </xf>
    <xf numFmtId="49" fontId="10" fillId="0" borderId="1" xfId="0" applyNumberFormat="1" applyFont="1" applyFill="1" applyBorder="1" applyAlignment="1">
      <alignment vertical="top" wrapText="1"/>
    </xf>
    <xf numFmtId="165" fontId="10" fillId="0" borderId="1" xfId="2" applyNumberFormat="1" applyFont="1" applyFill="1" applyBorder="1" applyAlignment="1" applyProtection="1">
      <alignment horizontal="left" wrapText="1"/>
    </xf>
    <xf numFmtId="3" fontId="10" fillId="0" borderId="1" xfId="3" applyNumberFormat="1" applyFont="1" applyFill="1" applyBorder="1" applyAlignment="1" applyProtection="1">
      <alignment horizontal="right" wrapText="1"/>
    </xf>
    <xf numFmtId="0" fontId="10" fillId="0" borderId="0" xfId="0" applyFont="1" applyFill="1"/>
    <xf numFmtId="165" fontId="10" fillId="0" borderId="1" xfId="2" applyNumberFormat="1" applyFont="1" applyFill="1" applyBorder="1" applyAlignment="1">
      <alignment wrapText="1"/>
    </xf>
    <xf numFmtId="49" fontId="10" fillId="0" borderId="1" xfId="0" applyNumberFormat="1" applyFont="1" applyFill="1" applyBorder="1" applyAlignment="1">
      <alignment horizontal="left" vertical="top" wrapText="1"/>
    </xf>
    <xf numFmtId="49" fontId="8" fillId="0" borderId="1" xfId="0" applyNumberFormat="1" applyFont="1" applyFill="1" applyBorder="1" applyAlignment="1">
      <alignment vertical="top" wrapText="1"/>
    </xf>
    <xf numFmtId="4" fontId="8" fillId="0" borderId="1" xfId="2" applyNumberFormat="1" applyFont="1" applyFill="1" applyBorder="1" applyAlignment="1">
      <alignment wrapText="1"/>
    </xf>
    <xf numFmtId="3" fontId="8" fillId="0" borderId="1" xfId="0" applyNumberFormat="1" applyFont="1" applyFill="1" applyBorder="1"/>
    <xf numFmtId="165" fontId="8" fillId="0" borderId="1" xfId="2" applyNumberFormat="1" applyFont="1" applyFill="1" applyBorder="1" applyAlignment="1">
      <alignment wrapText="1"/>
    </xf>
    <xf numFmtId="165" fontId="8" fillId="0" borderId="1" xfId="2" applyNumberFormat="1" applyFont="1" applyFill="1" applyBorder="1" applyAlignment="1" applyProtection="1">
      <alignment horizontal="left" vertical="center" wrapText="1"/>
    </xf>
    <xf numFmtId="0" fontId="11" fillId="0" borderId="0" xfId="0" applyFont="1" applyFill="1"/>
    <xf numFmtId="49" fontId="11" fillId="0" borderId="1" xfId="0" applyNumberFormat="1" applyFont="1" applyFill="1" applyBorder="1" applyAlignment="1">
      <alignment vertical="top" wrapText="1"/>
    </xf>
    <xf numFmtId="165" fontId="11" fillId="0" borderId="1" xfId="2" applyNumberFormat="1" applyFont="1" applyFill="1" applyBorder="1" applyAlignment="1">
      <alignment wrapText="1"/>
    </xf>
    <xf numFmtId="3" fontId="8" fillId="0" borderId="1" xfId="0" applyNumberFormat="1" applyFont="1" applyFill="1" applyBorder="1" applyAlignment="1">
      <alignment vertical="top" wrapText="1"/>
    </xf>
    <xf numFmtId="49" fontId="8" fillId="0" borderId="1" xfId="0" applyNumberFormat="1" applyFont="1" applyFill="1" applyBorder="1" applyAlignment="1">
      <alignment horizontal="left" vertical="top" wrapText="1"/>
    </xf>
    <xf numFmtId="165" fontId="10" fillId="0" borderId="1" xfId="3" applyNumberFormat="1" applyFont="1" applyFill="1" applyBorder="1" applyAlignment="1">
      <alignment wrapText="1"/>
    </xf>
    <xf numFmtId="165" fontId="8" fillId="0" borderId="1" xfId="3" applyNumberFormat="1" applyFont="1" applyFill="1" applyBorder="1" applyAlignment="1">
      <alignment wrapText="1"/>
    </xf>
    <xf numFmtId="49" fontId="14" fillId="0" borderId="1" xfId="0" applyNumberFormat="1" applyFont="1" applyFill="1" applyBorder="1" applyAlignment="1">
      <alignment vertical="top" wrapText="1"/>
    </xf>
    <xf numFmtId="3" fontId="8" fillId="0" borderId="1" xfId="3" applyNumberFormat="1" applyFont="1" applyFill="1" applyBorder="1" applyAlignment="1" applyProtection="1">
      <alignment horizontal="right" wrapText="1"/>
    </xf>
    <xf numFmtId="4" fontId="10" fillId="0" borderId="1" xfId="2" applyNumberFormat="1" applyFont="1" applyFill="1" applyBorder="1" applyAlignment="1">
      <alignment wrapText="1"/>
    </xf>
    <xf numFmtId="4" fontId="8" fillId="0" borderId="1" xfId="0" applyNumberFormat="1" applyFont="1" applyFill="1" applyBorder="1" applyAlignment="1" applyProtection="1">
      <alignment wrapText="1"/>
    </xf>
    <xf numFmtId="4" fontId="8" fillId="0" borderId="1" xfId="0" applyNumberFormat="1" applyFont="1" applyFill="1" applyBorder="1" applyAlignment="1" applyProtection="1">
      <alignment horizontal="left" wrapText="1"/>
    </xf>
    <xf numFmtId="3" fontId="11" fillId="0" borderId="1" xfId="0" applyNumberFormat="1" applyFont="1" applyFill="1" applyBorder="1" applyAlignment="1">
      <alignment horizontal="right"/>
    </xf>
    <xf numFmtId="4" fontId="10" fillId="0" borderId="1" xfId="0" applyNumberFormat="1" applyFont="1" applyFill="1" applyBorder="1" applyAlignment="1" applyProtection="1">
      <alignment horizontal="left" wrapText="1"/>
    </xf>
    <xf numFmtId="165" fontId="15" fillId="0" borderId="1" xfId="2" applyNumberFormat="1" applyFont="1" applyFill="1" applyBorder="1" applyAlignment="1">
      <alignment wrapText="1"/>
    </xf>
    <xf numFmtId="4" fontId="8" fillId="0" borderId="1" xfId="2" applyNumberFormat="1" applyFont="1" applyFill="1" applyBorder="1" applyAlignment="1" applyProtection="1">
      <alignment wrapText="1"/>
    </xf>
    <xf numFmtId="3" fontId="8" fillId="0" borderId="1" xfId="0" applyNumberFormat="1" applyFont="1" applyFill="1" applyBorder="1" applyProtection="1"/>
    <xf numFmtId="165" fontId="15" fillId="0" borderId="1" xfId="2"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165" fontId="15" fillId="0" borderId="1" xfId="3" applyNumberFormat="1" applyFont="1" applyFill="1" applyBorder="1" applyAlignment="1">
      <alignment horizontal="left" vertical="center" wrapText="1"/>
    </xf>
    <xf numFmtId="3" fontId="8" fillId="0" borderId="1" xfId="0" applyNumberFormat="1" applyFont="1" applyFill="1" applyBorder="1" applyAlignment="1" applyProtection="1">
      <alignment vertical="top" wrapText="1"/>
    </xf>
    <xf numFmtId="3" fontId="8" fillId="0" borderId="1" xfId="2" applyNumberFormat="1" applyFont="1" applyFill="1" applyBorder="1" applyAlignment="1">
      <alignment wrapText="1"/>
    </xf>
    <xf numFmtId="165" fontId="10" fillId="0" borderId="1" xfId="4" applyNumberFormat="1" applyFont="1" applyFill="1" applyBorder="1" applyAlignment="1">
      <alignment vertical="top" wrapText="1"/>
    </xf>
    <xf numFmtId="165" fontId="8" fillId="0" borderId="1" xfId="4" applyNumberFormat="1" applyFont="1" applyFill="1" applyBorder="1" applyAlignment="1">
      <alignment vertical="top" wrapText="1"/>
    </xf>
    <xf numFmtId="165" fontId="10" fillId="0" borderId="1" xfId="5" applyNumberFormat="1" applyFont="1" applyFill="1" applyBorder="1" applyAlignment="1" applyProtection="1">
      <alignment vertical="top" wrapText="1"/>
    </xf>
    <xf numFmtId="4" fontId="8" fillId="0" borderId="1" xfId="0" applyNumberFormat="1" applyFont="1" applyFill="1" applyBorder="1"/>
    <xf numFmtId="165" fontId="18" fillId="0" borderId="1" xfId="2" applyNumberFormat="1" applyFont="1" applyFill="1" applyBorder="1" applyAlignment="1">
      <alignment wrapText="1"/>
    </xf>
    <xf numFmtId="4" fontId="8" fillId="0" borderId="1" xfId="0" applyNumberFormat="1" applyFont="1" applyFill="1" applyBorder="1" applyAlignment="1">
      <alignment horizontal="left" vertical="center" wrapText="1"/>
    </xf>
    <xf numFmtId="2" fontId="8" fillId="0" borderId="1" xfId="2" applyNumberFormat="1" applyFont="1" applyFill="1" applyBorder="1" applyAlignment="1">
      <alignment wrapText="1"/>
    </xf>
    <xf numFmtId="165" fontId="10" fillId="0" borderId="1" xfId="2" applyNumberFormat="1" applyFont="1" applyFill="1" applyBorder="1" applyAlignment="1"/>
    <xf numFmtId="165" fontId="8" fillId="0" borderId="1" xfId="2" applyNumberFormat="1" applyFont="1" applyFill="1" applyBorder="1" applyAlignment="1"/>
    <xf numFmtId="3" fontId="10" fillId="0" borderId="1" xfId="0" applyNumberFormat="1" applyFont="1" applyFill="1" applyBorder="1" applyAlignment="1">
      <alignment wrapText="1"/>
    </xf>
    <xf numFmtId="3" fontId="8"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19" fillId="0" borderId="1" xfId="0" applyNumberFormat="1" applyFont="1" applyFill="1" applyBorder="1" applyAlignment="1">
      <alignment wrapText="1"/>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2" fillId="0" borderId="0" xfId="0" applyFont="1" applyFill="1" applyAlignment="1">
      <alignment horizontal="left"/>
    </xf>
    <xf numFmtId="3" fontId="23" fillId="0" borderId="0" xfId="0" applyNumberFormat="1" applyFont="1" applyFill="1" applyBorder="1" applyAlignment="1">
      <alignment horizontal="center"/>
    </xf>
    <xf numFmtId="3" fontId="8" fillId="0" borderId="1" xfId="0" applyNumberFormat="1" applyFont="1" applyFill="1" applyBorder="1" applyAlignment="1" applyProtection="1">
      <alignment horizontal="center" vertical="top" wrapText="1"/>
    </xf>
    <xf numFmtId="4" fontId="10" fillId="0" borderId="1" xfId="3" applyNumberFormat="1" applyFont="1" applyFill="1" applyBorder="1" applyAlignment="1" applyProtection="1">
      <alignment horizontal="right" wrapText="1"/>
    </xf>
    <xf numFmtId="4" fontId="10"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12" fillId="0" borderId="1" xfId="3" applyNumberFormat="1" applyFont="1" applyFill="1" applyBorder="1" applyAlignment="1">
      <alignment horizontal="right" wrapText="1"/>
    </xf>
    <xf numFmtId="4" fontId="13" fillId="0" borderId="1" xfId="0" applyNumberFormat="1" applyFont="1" applyFill="1" applyBorder="1" applyAlignment="1">
      <alignment horizontal="right"/>
    </xf>
    <xf numFmtId="4" fontId="10" fillId="0" borderId="1" xfId="3" applyNumberFormat="1" applyFont="1" applyFill="1" applyBorder="1" applyAlignment="1">
      <alignment horizontal="right"/>
    </xf>
    <xf numFmtId="4" fontId="12" fillId="0" borderId="1" xfId="3" applyNumberFormat="1" applyFont="1" applyFill="1" applyBorder="1" applyAlignment="1" applyProtection="1">
      <alignment horizontal="right" wrapText="1"/>
    </xf>
    <xf numFmtId="4" fontId="10" fillId="0" borderId="1" xfId="0" applyNumberFormat="1" applyFont="1" applyFill="1" applyBorder="1"/>
    <xf numFmtId="4" fontId="8" fillId="0" borderId="1" xfId="2" applyNumberFormat="1" applyFont="1" applyFill="1" applyBorder="1" applyAlignment="1">
      <alignment horizontal="center" wrapText="1"/>
    </xf>
    <xf numFmtId="49" fontId="24" fillId="0" borderId="1" xfId="0" applyNumberFormat="1" applyFont="1" applyFill="1" applyBorder="1" applyAlignment="1">
      <alignment vertical="top" wrapText="1"/>
    </xf>
    <xf numFmtId="4" fontId="6" fillId="0" borderId="1" xfId="0" applyNumberFormat="1" applyFont="1" applyFill="1" applyBorder="1"/>
    <xf numFmtId="3" fontId="6" fillId="0" borderId="1" xfId="0" applyNumberFormat="1" applyFont="1" applyFill="1" applyBorder="1"/>
    <xf numFmtId="4" fontId="6" fillId="0" borderId="0" xfId="0" applyNumberFormat="1" applyFont="1" applyFill="1" applyBorder="1"/>
    <xf numFmtId="0" fontId="6" fillId="0" borderId="0" xfId="0" applyFont="1" applyFill="1" applyBorder="1"/>
    <xf numFmtId="0" fontId="6" fillId="0" borderId="0" xfId="0" applyFont="1" applyFill="1"/>
    <xf numFmtId="4" fontId="4" fillId="0" borderId="1" xfId="0" applyNumberFormat="1" applyFont="1" applyFill="1" applyBorder="1"/>
    <xf numFmtId="0" fontId="5" fillId="0" borderId="0" xfId="0" applyFont="1" applyFill="1"/>
    <xf numFmtId="2" fontId="6" fillId="0" borderId="1" xfId="0" applyNumberFormat="1" applyFont="1" applyFill="1" applyBorder="1"/>
    <xf numFmtId="2" fontId="25" fillId="0" borderId="1" xfId="0" applyNumberFormat="1" applyFont="1" applyFill="1" applyBorder="1" applyAlignment="1">
      <alignment wrapText="1"/>
    </xf>
    <xf numFmtId="2" fontId="25" fillId="0" borderId="1" xfId="0" applyNumberFormat="1" applyFont="1" applyFill="1" applyBorder="1" applyAlignment="1" applyProtection="1">
      <alignment horizontal="left" wrapText="1"/>
    </xf>
    <xf numFmtId="2" fontId="6" fillId="0" borderId="1" xfId="0" applyNumberFormat="1" applyFont="1" applyFill="1" applyBorder="1" applyAlignment="1" applyProtection="1">
      <alignment horizontal="left" wrapText="1"/>
    </xf>
    <xf numFmtId="2" fontId="6" fillId="0" borderId="1" xfId="0" applyNumberFormat="1" applyFont="1" applyFill="1" applyBorder="1" applyAlignment="1" applyProtection="1">
      <alignment wrapText="1"/>
    </xf>
    <xf numFmtId="2" fontId="6" fillId="0" borderId="1" xfId="2" applyNumberFormat="1" applyFont="1" applyFill="1" applyBorder="1" applyAlignment="1" applyProtection="1">
      <alignment wrapText="1"/>
    </xf>
    <xf numFmtId="2" fontId="6" fillId="0" borderId="1" xfId="0" applyNumberFormat="1" applyFont="1" applyFill="1" applyBorder="1" applyAlignment="1">
      <alignment horizontal="left" vertical="center" wrapText="1"/>
    </xf>
    <xf numFmtId="2" fontId="26" fillId="0" borderId="1" xfId="0" applyNumberFormat="1" applyFont="1" applyFill="1" applyBorder="1"/>
    <xf numFmtId="4" fontId="5" fillId="0" borderId="0" xfId="0" applyNumberFormat="1" applyFont="1" applyFill="1"/>
    <xf numFmtId="4" fontId="10" fillId="0" borderId="1" xfId="0" applyNumberFormat="1" applyFont="1" applyFill="1" applyBorder="1" applyAlignment="1">
      <alignment horizontal="left" vertical="center" wrapText="1"/>
    </xf>
    <xf numFmtId="3" fontId="10" fillId="0" borderId="1" xfId="0" applyNumberFormat="1" applyFont="1" applyFill="1" applyBorder="1"/>
    <xf numFmtId="3" fontId="8" fillId="2" borderId="0" xfId="0" applyNumberFormat="1" applyFont="1" applyFill="1" applyBorder="1"/>
    <xf numFmtId="4" fontId="10" fillId="2" borderId="0" xfId="0" applyNumberFormat="1" applyFont="1" applyFill="1" applyBorder="1" applyAlignment="1">
      <alignment wrapText="1"/>
    </xf>
    <xf numFmtId="3" fontId="10" fillId="2" borderId="0" xfId="0" applyNumberFormat="1" applyFont="1" applyFill="1" applyBorder="1" applyAlignment="1">
      <alignment wrapText="1"/>
    </xf>
    <xf numFmtId="4" fontId="10"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xf>
    <xf numFmtId="4" fontId="10" fillId="2" borderId="1" xfId="3" applyNumberFormat="1" applyFont="1" applyFill="1" applyBorder="1" applyAlignment="1" applyProtection="1">
      <alignment horizontal="right" wrapText="1"/>
    </xf>
    <xf numFmtId="4" fontId="10" fillId="2" borderId="1" xfId="3" applyNumberFormat="1" applyFont="1" applyFill="1" applyBorder="1" applyAlignment="1">
      <alignment horizontal="right" wrapText="1"/>
    </xf>
    <xf numFmtId="3" fontId="8" fillId="2" borderId="1" xfId="3" applyNumberFormat="1" applyFont="1" applyFill="1" applyBorder="1" applyAlignment="1" applyProtection="1">
      <alignment horizontal="right" wrapText="1"/>
    </xf>
    <xf numFmtId="4" fontId="9" fillId="2" borderId="1" xfId="0" applyNumberFormat="1" applyFont="1" applyFill="1" applyBorder="1" applyAlignment="1">
      <alignment horizontal="right"/>
    </xf>
    <xf numFmtId="4" fontId="12" fillId="2" borderId="1" xfId="3" applyNumberFormat="1" applyFont="1" applyFill="1" applyBorder="1" applyAlignment="1">
      <alignment horizontal="right" wrapText="1"/>
    </xf>
    <xf numFmtId="4" fontId="10" fillId="2" borderId="1" xfId="3" applyNumberFormat="1" applyFont="1" applyFill="1" applyBorder="1" applyAlignment="1">
      <alignment horizontal="right"/>
    </xf>
    <xf numFmtId="4" fontId="12" fillId="2" borderId="1" xfId="3" applyNumberFormat="1" applyFont="1" applyFill="1" applyBorder="1" applyAlignment="1" applyProtection="1">
      <alignment horizontal="right" wrapText="1"/>
    </xf>
    <xf numFmtId="3" fontId="10" fillId="2" borderId="1" xfId="3" applyNumberFormat="1" applyFont="1" applyFill="1" applyBorder="1" applyAlignment="1" applyProtection="1">
      <alignment horizontal="right" wrapText="1"/>
    </xf>
    <xf numFmtId="4" fontId="10" fillId="2" borderId="1" xfId="0" applyNumberFormat="1" applyFont="1" applyFill="1" applyBorder="1"/>
    <xf numFmtId="4" fontId="8" fillId="0" borderId="0" xfId="0" applyNumberFormat="1" applyFont="1" applyFill="1"/>
    <xf numFmtId="0" fontId="3"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M156"/>
  <sheetViews>
    <sheetView tabSelected="1" zoomScaleNormal="100" workbookViewId="0">
      <pane xSplit="3" ySplit="6" topLeftCell="D100" activePane="bottomRight" state="frozen"/>
      <selection activeCell="B2" sqref="B2"/>
      <selection pane="topRight" activeCell="B2" sqref="B2"/>
      <selection pane="bottomLeft" activeCell="B2" sqref="B2"/>
      <selection pane="bottomRight" activeCell="E118" sqref="E118"/>
    </sheetView>
  </sheetViews>
  <sheetFormatPr defaultRowHeight="12.75" x14ac:dyDescent="0.2"/>
  <cols>
    <col min="1" max="1" width="11" style="31" customWidth="1"/>
    <col min="2" max="2" width="59.5703125" style="11" customWidth="1"/>
    <col min="3" max="3" width="15" style="32" customWidth="1"/>
    <col min="4" max="4" width="16.42578125" style="32" customWidth="1"/>
    <col min="5" max="5" width="15.140625" style="11" customWidth="1"/>
    <col min="6" max="6" width="14.5703125" style="11" customWidth="1"/>
    <col min="7" max="7" width="11" style="6" customWidth="1"/>
    <col min="8" max="8" width="10.28515625" style="6" customWidth="1"/>
    <col min="9" max="9" width="9.140625" style="6"/>
    <col min="10" max="10" width="10" style="6" customWidth="1"/>
    <col min="11" max="11" width="10.7109375" style="6" customWidth="1"/>
    <col min="12" max="12" width="10" style="6" customWidth="1"/>
    <col min="13" max="13" width="10.28515625" style="6" customWidth="1"/>
    <col min="14" max="14" width="10" style="6" customWidth="1"/>
    <col min="15" max="15" width="10.85546875" style="6" customWidth="1"/>
    <col min="16" max="16" width="9.140625" style="6"/>
    <col min="17" max="17" width="9.7109375" style="6" customWidth="1"/>
    <col min="18" max="18" width="10.140625" style="6" customWidth="1"/>
    <col min="19" max="19" width="10.85546875" style="6" customWidth="1"/>
    <col min="20" max="20" width="9.7109375" style="6" customWidth="1"/>
    <col min="21" max="22" width="10.5703125" style="6" customWidth="1"/>
    <col min="23" max="23" width="10.85546875" style="6" customWidth="1"/>
    <col min="24" max="24" width="9.85546875" style="6" customWidth="1"/>
    <col min="25" max="25" width="9" style="6" customWidth="1"/>
    <col min="26" max="26" width="10.140625" style="6" customWidth="1"/>
    <col min="27" max="27" width="10.5703125" style="6" customWidth="1"/>
    <col min="28" max="28" width="10.7109375" style="6" customWidth="1"/>
    <col min="29" max="29" width="9.28515625" style="6" customWidth="1"/>
    <col min="30" max="30" width="10.28515625" style="6" customWidth="1"/>
    <col min="31" max="31" width="9.85546875" style="6" customWidth="1"/>
    <col min="32" max="32" width="10.7109375" style="6" customWidth="1"/>
    <col min="33" max="33" width="10" style="6" customWidth="1"/>
    <col min="34" max="34" width="10.28515625" style="6" customWidth="1"/>
    <col min="35" max="35" width="9.5703125" style="6" customWidth="1"/>
    <col min="36" max="36" width="10.7109375" style="6" customWidth="1"/>
    <col min="37" max="37" width="10.140625" style="6" bestFit="1" customWidth="1"/>
    <col min="38" max="38" width="10.5703125" style="6" customWidth="1"/>
    <col min="39" max="39" width="10" style="6" customWidth="1"/>
    <col min="40" max="40" width="10.85546875" style="6" customWidth="1"/>
    <col min="41" max="41" width="10.140625" style="6" customWidth="1"/>
    <col min="42" max="42" width="9.7109375" style="6" customWidth="1"/>
    <col min="43" max="43" width="10.85546875" style="6" customWidth="1"/>
    <col min="44" max="44" width="11.140625" style="6" customWidth="1"/>
    <col min="45" max="45" width="9.140625" style="6"/>
    <col min="46" max="46" width="10.5703125" style="6" customWidth="1"/>
    <col min="47" max="47" width="9.85546875" style="6" customWidth="1"/>
    <col min="48" max="48" width="10.85546875" style="6" customWidth="1"/>
    <col min="49" max="49" width="10.28515625" style="6" customWidth="1"/>
    <col min="50" max="50" width="8.5703125" style="6" customWidth="1"/>
    <col min="51" max="51" width="10.42578125" style="6" customWidth="1"/>
    <col min="52" max="53" width="9.85546875" style="6" customWidth="1"/>
    <col min="54" max="54" width="9.28515625" style="6" customWidth="1"/>
    <col min="55" max="55" width="9" style="6" customWidth="1"/>
    <col min="56" max="56" width="10.42578125" style="6" customWidth="1"/>
    <col min="57" max="57" width="11.28515625" style="6" customWidth="1"/>
    <col min="58" max="58" width="9.85546875" style="6" customWidth="1"/>
    <col min="59" max="59" width="10.42578125" style="6" customWidth="1"/>
    <col min="60" max="60" width="9.7109375" style="6" customWidth="1"/>
    <col min="61" max="61" width="11.140625" style="6" customWidth="1"/>
    <col min="62" max="62" width="10.42578125" style="6" customWidth="1"/>
    <col min="63" max="63" width="10" style="6" customWidth="1"/>
    <col min="64" max="64" width="10.140625" style="6" customWidth="1"/>
    <col min="65" max="65" width="10.7109375" style="6" customWidth="1"/>
    <col min="66" max="66" width="11.140625" style="6" customWidth="1"/>
    <col min="67" max="67" width="9.5703125" style="6" customWidth="1"/>
    <col min="68" max="68" width="11.28515625" style="6" customWidth="1"/>
    <col min="69" max="69" width="11" style="6" customWidth="1"/>
    <col min="70" max="70" width="9.85546875" style="6" customWidth="1"/>
    <col min="71" max="71" width="10.7109375" style="6" customWidth="1"/>
    <col min="72" max="72" width="10.28515625" style="6" customWidth="1"/>
    <col min="73" max="73" width="10.5703125" style="6" customWidth="1"/>
    <col min="74" max="74" width="9.5703125" style="6" customWidth="1"/>
    <col min="75" max="75" width="8.42578125" style="6" customWidth="1"/>
    <col min="76" max="76" width="10.7109375" style="6" customWidth="1"/>
    <col min="77" max="77" width="10.140625" style="6" customWidth="1"/>
    <col min="78" max="78" width="10.7109375" style="6" customWidth="1"/>
    <col min="79" max="79" width="9.85546875" style="6" customWidth="1"/>
    <col min="80" max="80" width="9.7109375" style="6" customWidth="1"/>
    <col min="81" max="81" width="10" style="6" customWidth="1"/>
    <col min="82" max="82" width="11.42578125" style="6" customWidth="1"/>
    <col min="83" max="83" width="10" style="6" customWidth="1"/>
    <col min="84" max="84" width="9.7109375" style="6" customWidth="1"/>
    <col min="85" max="85" width="10" style="6" customWidth="1"/>
    <col min="86" max="86" width="10.7109375" style="6" customWidth="1"/>
    <col min="87" max="87" width="9.28515625" style="6" customWidth="1"/>
    <col min="88" max="88" width="10.7109375" style="6" customWidth="1"/>
    <col min="89" max="89" width="10.140625" style="6" customWidth="1"/>
    <col min="90" max="90" width="10.85546875" style="6" customWidth="1"/>
    <col min="91" max="91" width="11.140625" style="6" customWidth="1"/>
    <col min="92" max="94" width="10.28515625" style="6" customWidth="1"/>
    <col min="95" max="95" width="9.5703125" style="6" customWidth="1"/>
    <col min="96" max="96" width="10.28515625" style="6" customWidth="1"/>
    <col min="97" max="97" width="9.5703125" style="6" customWidth="1"/>
    <col min="98" max="98" width="10.140625" style="6" customWidth="1"/>
    <col min="99" max="99" width="8.85546875" style="6" customWidth="1"/>
    <col min="100" max="100" width="9.42578125" style="6" customWidth="1"/>
    <col min="101" max="101" width="10.28515625" style="6" customWidth="1"/>
    <col min="102" max="102" width="9.85546875" style="6" customWidth="1"/>
    <col min="103" max="103" width="9.5703125" style="6" customWidth="1"/>
    <col min="104" max="104" width="9" style="6" customWidth="1"/>
    <col min="105" max="105" width="9.7109375" style="6" customWidth="1"/>
    <col min="106" max="107" width="10.42578125" style="6" customWidth="1"/>
    <col min="108" max="108" width="10.140625" style="6" customWidth="1"/>
    <col min="109" max="109" width="10.28515625" style="6" customWidth="1"/>
    <col min="110" max="110" width="11.5703125" style="6" customWidth="1"/>
    <col min="111" max="112" width="11.140625" style="6" customWidth="1"/>
    <col min="113" max="113" width="9.85546875" style="6" customWidth="1"/>
    <col min="114" max="114" width="8.5703125" style="6" customWidth="1"/>
    <col min="115" max="115" width="10.28515625" style="6" customWidth="1"/>
    <col min="116" max="116" width="10" style="6" customWidth="1"/>
    <col min="117" max="117" width="9.85546875" style="6" customWidth="1"/>
    <col min="118" max="118" width="10.140625" style="6" customWidth="1"/>
    <col min="119" max="119" width="11.7109375" style="6" customWidth="1"/>
    <col min="120" max="120" width="8.140625" style="6" customWidth="1"/>
    <col min="121" max="121" width="8.5703125" style="6" customWidth="1"/>
    <col min="122" max="122" width="10.140625" style="6" customWidth="1"/>
    <col min="123" max="123" width="11.7109375" style="6" customWidth="1"/>
    <col min="124" max="124" width="9.5703125" style="6" customWidth="1"/>
    <col min="125" max="125" width="9.42578125" style="6" customWidth="1"/>
    <col min="126" max="126" width="12.28515625" style="6" customWidth="1"/>
    <col min="127" max="127" width="11.42578125" style="6" customWidth="1"/>
    <col min="128" max="128" width="11.5703125" style="6" customWidth="1"/>
    <col min="129" max="129" width="11.42578125" style="6" customWidth="1"/>
    <col min="130" max="130" width="14.28515625" style="6" customWidth="1"/>
    <col min="131" max="131" width="10.5703125" style="6" customWidth="1"/>
    <col min="132" max="132" width="11.7109375" style="6" bestFit="1" customWidth="1"/>
    <col min="133" max="133" width="11" style="6" customWidth="1"/>
    <col min="134" max="134" width="12" style="6" customWidth="1"/>
    <col min="135" max="135" width="10.85546875" style="6" customWidth="1"/>
    <col min="136" max="136" width="11.5703125" style="6" customWidth="1"/>
    <col min="137" max="137" width="9.85546875" style="6" customWidth="1"/>
    <col min="138" max="138" width="10.5703125" style="6" customWidth="1"/>
    <col min="139" max="140" width="9.140625" style="6"/>
    <col min="141" max="141" width="10.5703125" style="6" customWidth="1"/>
    <col min="142" max="142" width="9.85546875" style="6" customWidth="1"/>
    <col min="143" max="143" width="10.140625" style="6" customWidth="1"/>
    <col min="144" max="145" width="9.140625" style="6"/>
    <col min="146" max="146" width="10.5703125" style="6" customWidth="1"/>
    <col min="147" max="147" width="10" style="6" customWidth="1"/>
    <col min="148" max="148" width="9.85546875" style="6" customWidth="1"/>
    <col min="149" max="150" width="9.140625" style="6"/>
    <col min="151" max="151" width="10.42578125" style="6" customWidth="1"/>
    <col min="152" max="152" width="9.7109375" style="6" customWidth="1"/>
    <col min="153" max="153" width="10" style="6" customWidth="1"/>
    <col min="154" max="155" width="9.140625" style="6"/>
    <col min="156" max="156" width="10.140625" style="6" customWidth="1"/>
    <col min="157" max="157" width="12.7109375" style="6" bestFit="1" customWidth="1"/>
    <col min="158" max="169" width="9.140625" style="6"/>
    <col min="170" max="16384" width="9.140625" style="11"/>
  </cols>
  <sheetData>
    <row r="1" spans="1:169" ht="15" x14ac:dyDescent="0.2">
      <c r="B1" s="102" t="s">
        <v>522</v>
      </c>
      <c r="C1" s="92"/>
      <c r="D1" s="92"/>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row>
    <row r="2" spans="1:169" x14ac:dyDescent="0.2">
      <c r="B2" s="1"/>
      <c r="C2" s="92"/>
      <c r="D2" s="92"/>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row>
    <row r="3" spans="1:169" x14ac:dyDescent="0.2">
      <c r="A3" s="2"/>
      <c r="B3" s="3"/>
      <c r="C3" s="25"/>
      <c r="D3" s="25"/>
      <c r="E3" s="25"/>
      <c r="F3" s="25"/>
      <c r="EZ3" s="5"/>
    </row>
    <row r="4" spans="1:169" ht="12.75" customHeight="1" x14ac:dyDescent="0.2">
      <c r="B4" s="6"/>
      <c r="C4" s="25"/>
      <c r="D4" s="25"/>
      <c r="E4" s="25"/>
      <c r="F4" s="7" t="s">
        <v>0</v>
      </c>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9"/>
      <c r="EC4" s="149"/>
      <c r="ED4" s="149"/>
      <c r="EE4" s="149"/>
      <c r="EF4" s="149"/>
      <c r="EG4" s="148"/>
      <c r="EH4" s="148"/>
      <c r="EI4" s="148"/>
      <c r="EJ4" s="148"/>
      <c r="EK4" s="148"/>
      <c r="EL4" s="148"/>
      <c r="EM4" s="148"/>
      <c r="EN4" s="148"/>
      <c r="EO4" s="148"/>
      <c r="EP4" s="148"/>
      <c r="EQ4" s="148"/>
      <c r="ER4" s="148"/>
      <c r="ES4" s="148"/>
      <c r="ET4" s="148"/>
      <c r="EU4" s="148"/>
      <c r="EV4" s="148"/>
      <c r="EW4" s="148"/>
      <c r="EX4" s="148"/>
      <c r="EY4" s="148"/>
      <c r="EZ4" s="148"/>
    </row>
    <row r="5" spans="1:169" ht="76.5" x14ac:dyDescent="0.2">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row>
    <row r="6" spans="1:169" s="16" customFormat="1" x14ac:dyDescent="0.2">
      <c r="A6" s="12"/>
      <c r="B6" s="13"/>
      <c r="C6" s="91"/>
      <c r="D6" s="91"/>
      <c r="E6" s="91"/>
      <c r="F6" s="91"/>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5"/>
      <c r="FB6" s="15"/>
      <c r="FC6" s="15"/>
      <c r="FD6" s="15"/>
      <c r="FE6" s="15"/>
      <c r="FF6" s="15"/>
      <c r="FG6" s="15"/>
      <c r="FH6" s="15"/>
      <c r="FI6" s="15"/>
      <c r="FJ6" s="15"/>
      <c r="FK6" s="15"/>
      <c r="FL6" s="15"/>
      <c r="FM6" s="15"/>
    </row>
    <row r="7" spans="1:169" x14ac:dyDescent="0.2">
      <c r="A7" s="93" t="s">
        <v>7</v>
      </c>
      <c r="B7" s="17" t="s">
        <v>8</v>
      </c>
      <c r="C7" s="18">
        <f t="shared" ref="C7:F7" si="0">+C8+C66+C110+C95+C90</f>
        <v>594943850</v>
      </c>
      <c r="D7" s="18">
        <f t="shared" si="0"/>
        <v>200280850</v>
      </c>
      <c r="E7" s="18">
        <f t="shared" si="0"/>
        <v>198858133</v>
      </c>
      <c r="F7" s="18">
        <f t="shared" si="0"/>
        <v>120420040</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25"/>
      <c r="FB7" s="25"/>
    </row>
    <row r="8" spans="1:169" x14ac:dyDescent="0.2">
      <c r="A8" s="93" t="s">
        <v>9</v>
      </c>
      <c r="B8" s="17" t="s">
        <v>10</v>
      </c>
      <c r="C8" s="18">
        <f t="shared" ref="C8:F8" si="1">+C14+C52+C9</f>
        <v>516642000</v>
      </c>
      <c r="D8" s="18">
        <f t="shared" si="1"/>
        <v>121979000</v>
      </c>
      <c r="E8" s="18">
        <f t="shared" si="1"/>
        <v>121549474</v>
      </c>
      <c r="F8" s="18">
        <f t="shared" si="1"/>
        <v>41825818</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25"/>
      <c r="FB8" s="25"/>
    </row>
    <row r="9" spans="1:169" x14ac:dyDescent="0.2">
      <c r="A9" s="93" t="s">
        <v>11</v>
      </c>
      <c r="B9" s="17" t="s">
        <v>12</v>
      </c>
      <c r="C9" s="18">
        <f t="shared" ref="C9:F9" si="2">+C10+C11+C12+C13</f>
        <v>984000</v>
      </c>
      <c r="D9" s="18">
        <f t="shared" si="2"/>
        <v>335000</v>
      </c>
      <c r="E9" s="18">
        <f t="shared" si="2"/>
        <v>368178</v>
      </c>
      <c r="F9" s="18">
        <f t="shared" si="2"/>
        <v>339826</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25"/>
      <c r="FB9" s="25"/>
    </row>
    <row r="10" spans="1:169" s="119" customFormat="1" ht="38.25" x14ac:dyDescent="0.2">
      <c r="A10" s="94" t="s">
        <v>13</v>
      </c>
      <c r="B10" s="98" t="s">
        <v>14</v>
      </c>
      <c r="C10" s="115">
        <v>984000</v>
      </c>
      <c r="D10" s="115">
        <v>335000</v>
      </c>
      <c r="E10" s="116">
        <v>368178</v>
      </c>
      <c r="F10" s="116">
        <v>339826</v>
      </c>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8"/>
      <c r="FD10" s="118"/>
      <c r="FE10" s="118"/>
      <c r="FF10" s="118"/>
      <c r="FG10" s="118"/>
      <c r="FH10" s="118"/>
      <c r="FI10" s="118"/>
      <c r="FJ10" s="118"/>
      <c r="FK10" s="118"/>
      <c r="FL10" s="118"/>
      <c r="FM10" s="118"/>
    </row>
    <row r="11" spans="1:169" s="119" customFormat="1" ht="38.25" x14ac:dyDescent="0.2">
      <c r="A11" s="94" t="s">
        <v>15</v>
      </c>
      <c r="B11" s="98" t="s">
        <v>16</v>
      </c>
      <c r="C11" s="115">
        <v>0</v>
      </c>
      <c r="D11" s="115">
        <v>0</v>
      </c>
      <c r="E11" s="116">
        <v>0</v>
      </c>
      <c r="F11" s="116">
        <v>0</v>
      </c>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8"/>
      <c r="FD11" s="118"/>
      <c r="FE11" s="118"/>
      <c r="FF11" s="118"/>
      <c r="FG11" s="118"/>
      <c r="FH11" s="118"/>
      <c r="FI11" s="118"/>
      <c r="FJ11" s="118"/>
      <c r="FK11" s="118"/>
      <c r="FL11" s="118"/>
      <c r="FM11" s="118"/>
    </row>
    <row r="12" spans="1:169" s="119" customFormat="1" ht="25.5" x14ac:dyDescent="0.2">
      <c r="A12" s="94" t="s">
        <v>17</v>
      </c>
      <c r="B12" s="98" t="s">
        <v>18</v>
      </c>
      <c r="C12" s="115">
        <v>0</v>
      </c>
      <c r="D12" s="115">
        <v>0</v>
      </c>
      <c r="E12" s="116">
        <v>0</v>
      </c>
      <c r="F12" s="116">
        <v>0</v>
      </c>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8"/>
      <c r="FD12" s="118"/>
      <c r="FE12" s="118"/>
      <c r="FF12" s="118"/>
      <c r="FG12" s="118"/>
      <c r="FH12" s="118"/>
      <c r="FI12" s="118"/>
      <c r="FJ12" s="118"/>
      <c r="FK12" s="118"/>
      <c r="FL12" s="118"/>
      <c r="FM12" s="118"/>
    </row>
    <row r="13" spans="1:169" s="119" customFormat="1" ht="25.5" x14ac:dyDescent="0.2">
      <c r="A13" s="94" t="s">
        <v>19</v>
      </c>
      <c r="B13" s="98" t="s">
        <v>20</v>
      </c>
      <c r="C13" s="115">
        <v>0</v>
      </c>
      <c r="D13" s="115">
        <v>0</v>
      </c>
      <c r="E13" s="116">
        <v>0</v>
      </c>
      <c r="F13" s="116">
        <v>0</v>
      </c>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8"/>
      <c r="FD13" s="118"/>
      <c r="FE13" s="118"/>
      <c r="FF13" s="118"/>
      <c r="FG13" s="118"/>
      <c r="FH13" s="118"/>
      <c r="FI13" s="118"/>
      <c r="FJ13" s="118"/>
      <c r="FK13" s="118"/>
      <c r="FL13" s="118"/>
      <c r="FM13" s="118"/>
    </row>
    <row r="14" spans="1:169" x14ac:dyDescent="0.2">
      <c r="A14" s="93" t="s">
        <v>21</v>
      </c>
      <c r="B14" s="17" t="s">
        <v>22</v>
      </c>
      <c r="C14" s="18">
        <f t="shared" ref="C14:F14" si="3">+C15+C28</f>
        <v>515409000</v>
      </c>
      <c r="D14" s="18">
        <f t="shared" si="3"/>
        <v>121608000</v>
      </c>
      <c r="E14" s="18">
        <f t="shared" si="3"/>
        <v>121101594</v>
      </c>
      <c r="F14" s="18">
        <f t="shared" si="3"/>
        <v>41455937</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25"/>
      <c r="FB14" s="25"/>
    </row>
    <row r="15" spans="1:169" x14ac:dyDescent="0.2">
      <c r="A15" s="93" t="s">
        <v>23</v>
      </c>
      <c r="B15" s="17" t="s">
        <v>24</v>
      </c>
      <c r="C15" s="18">
        <f t="shared" ref="C15:F15" si="4">+C16+C24+C27</f>
        <v>31877000</v>
      </c>
      <c r="D15" s="18">
        <f t="shared" si="4"/>
        <v>7535000</v>
      </c>
      <c r="E15" s="18">
        <f t="shared" si="4"/>
        <v>7135348</v>
      </c>
      <c r="F15" s="18">
        <f t="shared" si="4"/>
        <v>2406728</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25"/>
      <c r="FB15" s="25"/>
    </row>
    <row r="16" spans="1:169" ht="25.5" x14ac:dyDescent="0.2">
      <c r="A16" s="93" t="s">
        <v>25</v>
      </c>
      <c r="B16" s="17" t="s">
        <v>26</v>
      </c>
      <c r="C16" s="18">
        <f t="shared" ref="C16:F16" si="5">C17+C18+C20+C21+C22+C19+C23</f>
        <v>9543000</v>
      </c>
      <c r="D16" s="18">
        <f t="shared" si="5"/>
        <v>2171000</v>
      </c>
      <c r="E16" s="18">
        <f t="shared" si="5"/>
        <v>892202</v>
      </c>
      <c r="F16" s="18">
        <f t="shared" si="5"/>
        <v>171410</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25"/>
      <c r="FB16" s="25"/>
    </row>
    <row r="17" spans="1:158" s="6" customFormat="1" ht="25.5" x14ac:dyDescent="0.2">
      <c r="A17" s="94" t="s">
        <v>27</v>
      </c>
      <c r="B17" s="19" t="s">
        <v>28</v>
      </c>
      <c r="C17" s="120">
        <v>9543000</v>
      </c>
      <c r="D17" s="120">
        <v>2171000</v>
      </c>
      <c r="E17" s="20">
        <v>601913</v>
      </c>
      <c r="F17" s="20">
        <v>70642</v>
      </c>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row>
    <row r="18" spans="1:158" s="6" customFormat="1" ht="25.5" x14ac:dyDescent="0.2">
      <c r="A18" s="94" t="s">
        <v>29</v>
      </c>
      <c r="B18" s="19" t="s">
        <v>30</v>
      </c>
      <c r="C18" s="120">
        <v>0</v>
      </c>
      <c r="D18" s="120">
        <v>0</v>
      </c>
      <c r="E18" s="20">
        <v>0</v>
      </c>
      <c r="F18" s="20">
        <v>0</v>
      </c>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row>
    <row r="19" spans="1:158" s="6" customFormat="1" x14ac:dyDescent="0.2">
      <c r="A19" s="94" t="s">
        <v>31</v>
      </c>
      <c r="B19" s="19" t="s">
        <v>32</v>
      </c>
      <c r="C19" s="120">
        <v>0</v>
      </c>
      <c r="D19" s="120">
        <v>0</v>
      </c>
      <c r="E19" s="20">
        <v>0</v>
      </c>
      <c r="F19" s="20">
        <v>0</v>
      </c>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row>
    <row r="20" spans="1:158" s="6" customFormat="1" ht="25.5" x14ac:dyDescent="0.2">
      <c r="A20" s="94" t="s">
        <v>33</v>
      </c>
      <c r="B20" s="19" t="s">
        <v>34</v>
      </c>
      <c r="C20" s="120">
        <v>0</v>
      </c>
      <c r="D20" s="120">
        <v>0</v>
      </c>
      <c r="E20" s="20">
        <v>0</v>
      </c>
      <c r="F20" s="20">
        <v>0</v>
      </c>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row>
    <row r="21" spans="1:158" s="6" customFormat="1" ht="25.5" x14ac:dyDescent="0.2">
      <c r="A21" s="94" t="s">
        <v>35</v>
      </c>
      <c r="B21" s="19" t="s">
        <v>36</v>
      </c>
      <c r="C21" s="120">
        <v>0</v>
      </c>
      <c r="D21" s="120">
        <v>0</v>
      </c>
      <c r="E21" s="20">
        <v>0</v>
      </c>
      <c r="F21" s="20">
        <v>0</v>
      </c>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row>
    <row r="22" spans="1:158" s="6" customFormat="1" ht="43.5" customHeight="1" x14ac:dyDescent="0.2">
      <c r="A22" s="94" t="s">
        <v>37</v>
      </c>
      <c r="B22" s="95" t="s">
        <v>38</v>
      </c>
      <c r="C22" s="120">
        <v>0</v>
      </c>
      <c r="D22" s="120">
        <v>0</v>
      </c>
      <c r="E22" s="20">
        <v>66</v>
      </c>
      <c r="F22" s="20">
        <v>66</v>
      </c>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row>
    <row r="23" spans="1:158" s="6" customFormat="1" ht="43.5" customHeight="1" x14ac:dyDescent="0.2">
      <c r="A23" s="94" t="s">
        <v>39</v>
      </c>
      <c r="B23" s="95" t="s">
        <v>40</v>
      </c>
      <c r="C23" s="120">
        <v>0</v>
      </c>
      <c r="D23" s="120">
        <v>0</v>
      </c>
      <c r="E23" s="20">
        <v>290223</v>
      </c>
      <c r="F23" s="20">
        <v>100702</v>
      </c>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row>
    <row r="24" spans="1:158" s="6" customFormat="1" x14ac:dyDescent="0.2">
      <c r="A24" s="93" t="s">
        <v>41</v>
      </c>
      <c r="B24" s="96" t="s">
        <v>42</v>
      </c>
      <c r="C24" s="21">
        <f t="shared" ref="C24:F24" si="6">C25+C26</f>
        <v>0</v>
      </c>
      <c r="D24" s="21">
        <f t="shared" si="6"/>
        <v>0</v>
      </c>
      <c r="E24" s="21">
        <f t="shared" si="6"/>
        <v>85429</v>
      </c>
      <c r="F24" s="21">
        <f t="shared" si="6"/>
        <v>11086</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25"/>
      <c r="FB24" s="25"/>
    </row>
    <row r="25" spans="1:158" s="6" customFormat="1" x14ac:dyDescent="0.2">
      <c r="A25" s="94" t="s">
        <v>43</v>
      </c>
      <c r="B25" s="95" t="s">
        <v>44</v>
      </c>
      <c r="C25" s="120">
        <v>0</v>
      </c>
      <c r="D25" s="120">
        <v>0</v>
      </c>
      <c r="E25" s="20">
        <v>85429</v>
      </c>
      <c r="F25" s="20">
        <v>11086</v>
      </c>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row>
    <row r="26" spans="1:158" s="6" customFormat="1" ht="25.5" x14ac:dyDescent="0.2">
      <c r="A26" s="94" t="s">
        <v>45</v>
      </c>
      <c r="B26" s="95" t="s">
        <v>46</v>
      </c>
      <c r="C26" s="120">
        <v>0</v>
      </c>
      <c r="D26" s="120">
        <v>0</v>
      </c>
      <c r="E26" s="20">
        <v>0</v>
      </c>
      <c r="F26" s="20">
        <v>0</v>
      </c>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row>
    <row r="27" spans="1:158" s="6" customFormat="1" ht="25.5" x14ac:dyDescent="0.2">
      <c r="A27" s="94" t="s">
        <v>47</v>
      </c>
      <c r="B27" s="95" t="s">
        <v>48</v>
      </c>
      <c r="C27" s="120">
        <v>22334000</v>
      </c>
      <c r="D27" s="120">
        <v>5364000</v>
      </c>
      <c r="E27" s="20">
        <v>6157717</v>
      </c>
      <c r="F27" s="20">
        <v>2224232</v>
      </c>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row>
    <row r="28" spans="1:158" s="6" customFormat="1" x14ac:dyDescent="0.2">
      <c r="A28" s="93" t="s">
        <v>49</v>
      </c>
      <c r="B28" s="17" t="s">
        <v>50</v>
      </c>
      <c r="C28" s="18">
        <f t="shared" ref="C28:F28" si="7">C29+C35+C51+C36+C37+C38+C39+C40+C41+C42+C43+C44+C45+C46+C47+C48+C49+C50</f>
        <v>483532000</v>
      </c>
      <c r="D28" s="18">
        <f t="shared" si="7"/>
        <v>114073000</v>
      </c>
      <c r="E28" s="18">
        <f t="shared" si="7"/>
        <v>113966246</v>
      </c>
      <c r="F28" s="18">
        <f t="shared" si="7"/>
        <v>39049209</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25"/>
      <c r="FB28" s="25"/>
    </row>
    <row r="29" spans="1:158" s="6" customFormat="1" ht="25.5" x14ac:dyDescent="0.2">
      <c r="A29" s="93" t="s">
        <v>51</v>
      </c>
      <c r="B29" s="17" t="s">
        <v>52</v>
      </c>
      <c r="C29" s="18">
        <f t="shared" ref="C29:F29" si="8">C30+C31+C32+C33+C34</f>
        <v>465574000</v>
      </c>
      <c r="D29" s="18">
        <f t="shared" si="8"/>
        <v>111270000</v>
      </c>
      <c r="E29" s="18">
        <f t="shared" si="8"/>
        <v>109964467</v>
      </c>
      <c r="F29" s="18">
        <f t="shared" si="8"/>
        <v>37460636</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25"/>
      <c r="FB29" s="25"/>
    </row>
    <row r="30" spans="1:158" s="6" customFormat="1" ht="25.5" x14ac:dyDescent="0.2">
      <c r="A30" s="94" t="s">
        <v>53</v>
      </c>
      <c r="B30" s="19" t="s">
        <v>54</v>
      </c>
      <c r="C30" s="120">
        <v>465574000</v>
      </c>
      <c r="D30" s="120">
        <v>111270000</v>
      </c>
      <c r="E30" s="20">
        <v>109205739</v>
      </c>
      <c r="F30" s="20">
        <v>37430628</v>
      </c>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row>
    <row r="31" spans="1:158" s="6" customFormat="1" ht="38.25" x14ac:dyDescent="0.2">
      <c r="A31" s="94" t="s">
        <v>55</v>
      </c>
      <c r="B31" s="97" t="s">
        <v>56</v>
      </c>
      <c r="C31" s="120">
        <v>0</v>
      </c>
      <c r="D31" s="120">
        <v>0</v>
      </c>
      <c r="E31" s="20">
        <v>63883</v>
      </c>
      <c r="F31" s="20">
        <v>30008</v>
      </c>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row>
    <row r="32" spans="1:158" s="6" customFormat="1" ht="27.75" customHeight="1" x14ac:dyDescent="0.2">
      <c r="A32" s="94" t="s">
        <v>57</v>
      </c>
      <c r="B32" s="19" t="s">
        <v>58</v>
      </c>
      <c r="C32" s="120">
        <v>0</v>
      </c>
      <c r="D32" s="120">
        <v>0</v>
      </c>
      <c r="E32" s="20">
        <v>0</v>
      </c>
      <c r="F32" s="20">
        <v>0</v>
      </c>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row>
    <row r="33" spans="1:158" s="6" customFormat="1" x14ac:dyDescent="0.2">
      <c r="A33" s="94" t="s">
        <v>59</v>
      </c>
      <c r="B33" s="19" t="s">
        <v>60</v>
      </c>
      <c r="C33" s="120">
        <v>0</v>
      </c>
      <c r="D33" s="120">
        <v>0</v>
      </c>
      <c r="E33" s="20">
        <v>694845</v>
      </c>
      <c r="F33" s="20">
        <v>0</v>
      </c>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row>
    <row r="34" spans="1:158" s="6" customFormat="1" x14ac:dyDescent="0.2">
      <c r="A34" s="94" t="s">
        <v>61</v>
      </c>
      <c r="B34" s="19" t="s">
        <v>62</v>
      </c>
      <c r="C34" s="120">
        <v>0</v>
      </c>
      <c r="D34" s="120">
        <v>0</v>
      </c>
      <c r="E34" s="20">
        <v>0</v>
      </c>
      <c r="F34" s="20">
        <v>0</v>
      </c>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row>
    <row r="35" spans="1:158" s="6" customFormat="1" x14ac:dyDescent="0.2">
      <c r="A35" s="94" t="s">
        <v>63</v>
      </c>
      <c r="B35" s="19" t="s">
        <v>64</v>
      </c>
      <c r="C35" s="120">
        <v>0</v>
      </c>
      <c r="D35" s="120">
        <v>0</v>
      </c>
      <c r="E35" s="20">
        <v>0</v>
      </c>
      <c r="F35" s="20">
        <v>0</v>
      </c>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row>
    <row r="36" spans="1:158" s="6" customFormat="1" ht="25.5" x14ac:dyDescent="0.2">
      <c r="A36" s="94" t="s">
        <v>65</v>
      </c>
      <c r="B36" s="98" t="s">
        <v>66</v>
      </c>
      <c r="C36" s="120">
        <v>0</v>
      </c>
      <c r="D36" s="120">
        <v>0</v>
      </c>
      <c r="E36" s="20">
        <v>0</v>
      </c>
      <c r="F36" s="20">
        <v>0</v>
      </c>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row>
    <row r="37" spans="1:158" s="6" customFormat="1" ht="38.25" x14ac:dyDescent="0.2">
      <c r="A37" s="94" t="s">
        <v>67</v>
      </c>
      <c r="B37" s="19" t="s">
        <v>68</v>
      </c>
      <c r="C37" s="120">
        <v>8000</v>
      </c>
      <c r="D37" s="120">
        <v>2000</v>
      </c>
      <c r="E37" s="20">
        <v>0</v>
      </c>
      <c r="F37" s="20">
        <v>0</v>
      </c>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row>
    <row r="38" spans="1:158" s="6" customFormat="1" ht="51" x14ac:dyDescent="0.2">
      <c r="A38" s="94" t="s">
        <v>69</v>
      </c>
      <c r="B38" s="19" t="s">
        <v>70</v>
      </c>
      <c r="C38" s="120">
        <v>0</v>
      </c>
      <c r="D38" s="120">
        <v>0</v>
      </c>
      <c r="E38" s="20">
        <v>29</v>
      </c>
      <c r="F38" s="20">
        <v>24</v>
      </c>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row>
    <row r="39" spans="1:158" s="6" customFormat="1" ht="38.25" x14ac:dyDescent="0.2">
      <c r="A39" s="94" t="s">
        <v>71</v>
      </c>
      <c r="B39" s="19" t="s">
        <v>72</v>
      </c>
      <c r="C39" s="120">
        <v>0</v>
      </c>
      <c r="D39" s="120">
        <v>0</v>
      </c>
      <c r="E39" s="20">
        <v>0</v>
      </c>
      <c r="F39" s="20">
        <v>0</v>
      </c>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row>
    <row r="40" spans="1:158" s="6" customFormat="1" ht="38.25" x14ac:dyDescent="0.2">
      <c r="A40" s="94" t="s">
        <v>73</v>
      </c>
      <c r="B40" s="19" t="s">
        <v>74</v>
      </c>
      <c r="C40" s="120">
        <v>0</v>
      </c>
      <c r="D40" s="120">
        <v>0</v>
      </c>
      <c r="E40" s="20">
        <v>0</v>
      </c>
      <c r="F40" s="20">
        <v>0</v>
      </c>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row>
    <row r="41" spans="1:158" s="6" customFormat="1" ht="38.25" x14ac:dyDescent="0.2">
      <c r="A41" s="94" t="s">
        <v>75</v>
      </c>
      <c r="B41" s="19" t="s">
        <v>76</v>
      </c>
      <c r="C41" s="120">
        <v>0</v>
      </c>
      <c r="D41" s="120">
        <v>0</v>
      </c>
      <c r="E41" s="20">
        <v>0</v>
      </c>
      <c r="F41" s="20">
        <v>0</v>
      </c>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row>
    <row r="42" spans="1:158" s="6" customFormat="1" ht="38.25" x14ac:dyDescent="0.2">
      <c r="A42" s="94" t="s">
        <v>77</v>
      </c>
      <c r="B42" s="19" t="s">
        <v>78</v>
      </c>
      <c r="C42" s="120">
        <v>0</v>
      </c>
      <c r="D42" s="120">
        <v>0</v>
      </c>
      <c r="E42" s="20">
        <v>0</v>
      </c>
      <c r="F42" s="20">
        <v>0</v>
      </c>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row>
    <row r="43" spans="1:158" s="6" customFormat="1" ht="25.5" x14ac:dyDescent="0.2">
      <c r="A43" s="94" t="s">
        <v>79</v>
      </c>
      <c r="B43" s="19" t="s">
        <v>80</v>
      </c>
      <c r="C43" s="120">
        <v>0</v>
      </c>
      <c r="D43" s="120">
        <v>0</v>
      </c>
      <c r="E43" s="20">
        <v>0</v>
      </c>
      <c r="F43" s="20">
        <v>0</v>
      </c>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row>
    <row r="44" spans="1:158" s="6" customFormat="1" ht="25.5" x14ac:dyDescent="0.2">
      <c r="A44" s="94" t="s">
        <v>81</v>
      </c>
      <c r="B44" s="19" t="s">
        <v>82</v>
      </c>
      <c r="C44" s="120">
        <v>0</v>
      </c>
      <c r="D44" s="120">
        <v>0</v>
      </c>
      <c r="E44" s="20">
        <v>393</v>
      </c>
      <c r="F44" s="20">
        <v>131</v>
      </c>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row>
    <row r="45" spans="1:158" s="6" customFormat="1" x14ac:dyDescent="0.2">
      <c r="A45" s="94" t="s">
        <v>83</v>
      </c>
      <c r="B45" s="19" t="s">
        <v>84</v>
      </c>
      <c r="C45" s="120">
        <v>0</v>
      </c>
      <c r="D45" s="120">
        <v>0</v>
      </c>
      <c r="E45" s="20">
        <v>164312</v>
      </c>
      <c r="F45" s="20">
        <v>30040</v>
      </c>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row>
    <row r="46" spans="1:158" s="6" customFormat="1" x14ac:dyDescent="0.2">
      <c r="A46" s="94" t="s">
        <v>85</v>
      </c>
      <c r="B46" s="19" t="s">
        <v>86</v>
      </c>
      <c r="C46" s="120">
        <v>108000</v>
      </c>
      <c r="D46" s="120">
        <v>32000</v>
      </c>
      <c r="E46" s="20">
        <v>52775</v>
      </c>
      <c r="F46" s="20">
        <v>16662</v>
      </c>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row>
    <row r="47" spans="1:158" s="6" customFormat="1" ht="38.25" customHeight="1" x14ac:dyDescent="0.2">
      <c r="A47" s="99" t="s">
        <v>87</v>
      </c>
      <c r="B47" s="22" t="s">
        <v>88</v>
      </c>
      <c r="C47" s="120">
        <v>0</v>
      </c>
      <c r="D47" s="120">
        <v>0</v>
      </c>
      <c r="E47" s="20">
        <v>0</v>
      </c>
      <c r="F47" s="20">
        <v>0</v>
      </c>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row>
    <row r="48" spans="1:158" s="6" customFormat="1" x14ac:dyDescent="0.2">
      <c r="A48" s="99" t="s">
        <v>89</v>
      </c>
      <c r="B48" s="22" t="s">
        <v>90</v>
      </c>
      <c r="C48" s="120">
        <v>0</v>
      </c>
      <c r="D48" s="120">
        <v>0</v>
      </c>
      <c r="E48" s="20">
        <v>0</v>
      </c>
      <c r="F48" s="20">
        <v>0</v>
      </c>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row>
    <row r="49" spans="1:169" ht="25.5" x14ac:dyDescent="0.2">
      <c r="A49" s="99" t="s">
        <v>91</v>
      </c>
      <c r="B49" s="22" t="s">
        <v>92</v>
      </c>
      <c r="C49" s="120">
        <v>290000</v>
      </c>
      <c r="D49" s="120">
        <v>72000</v>
      </c>
      <c r="E49" s="20">
        <v>128919</v>
      </c>
      <c r="F49" s="20">
        <v>47731</v>
      </c>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row>
    <row r="50" spans="1:169" x14ac:dyDescent="0.2">
      <c r="A50" s="99" t="s">
        <v>93</v>
      </c>
      <c r="B50" s="22" t="s">
        <v>94</v>
      </c>
      <c r="C50" s="120">
        <v>17552000</v>
      </c>
      <c r="D50" s="120">
        <v>2697000</v>
      </c>
      <c r="E50" s="20">
        <v>3655351</v>
      </c>
      <c r="F50" s="20">
        <v>1493985</v>
      </c>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row>
    <row r="51" spans="1:169" x14ac:dyDescent="0.2">
      <c r="A51" s="94" t="s">
        <v>95</v>
      </c>
      <c r="B51" s="19" t="s">
        <v>96</v>
      </c>
      <c r="C51" s="120">
        <v>0</v>
      </c>
      <c r="D51" s="120">
        <v>0</v>
      </c>
      <c r="E51" s="20">
        <v>0</v>
      </c>
      <c r="F51" s="20">
        <v>0</v>
      </c>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row>
    <row r="52" spans="1:169" x14ac:dyDescent="0.2">
      <c r="A52" s="93" t="s">
        <v>97</v>
      </c>
      <c r="B52" s="17" t="s">
        <v>98</v>
      </c>
      <c r="C52" s="18">
        <f t="shared" ref="C52:F52" si="9">+C53+C58</f>
        <v>249000</v>
      </c>
      <c r="D52" s="18">
        <f t="shared" si="9"/>
        <v>36000</v>
      </c>
      <c r="E52" s="18">
        <f t="shared" si="9"/>
        <v>79702</v>
      </c>
      <c r="F52" s="18">
        <f t="shared" si="9"/>
        <v>30055</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25"/>
      <c r="FB52" s="25"/>
    </row>
    <row r="53" spans="1:169" x14ac:dyDescent="0.2">
      <c r="A53" s="93" t="s">
        <v>99</v>
      </c>
      <c r="B53" s="17" t="s">
        <v>100</v>
      </c>
      <c r="C53" s="18">
        <f t="shared" ref="C53:F53" si="10">+C54+C56</f>
        <v>0</v>
      </c>
      <c r="D53" s="18">
        <f t="shared" si="10"/>
        <v>0</v>
      </c>
      <c r="E53" s="18">
        <f t="shared" si="10"/>
        <v>0</v>
      </c>
      <c r="F53" s="18">
        <f t="shared" si="10"/>
        <v>0</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25"/>
      <c r="FB53" s="25"/>
    </row>
    <row r="54" spans="1:169" x14ac:dyDescent="0.2">
      <c r="A54" s="93" t="s">
        <v>101</v>
      </c>
      <c r="B54" s="17" t="s">
        <v>102</v>
      </c>
      <c r="C54" s="18">
        <f t="shared" ref="C54:F54" si="11">+C55</f>
        <v>0</v>
      </c>
      <c r="D54" s="18">
        <f t="shared" si="11"/>
        <v>0</v>
      </c>
      <c r="E54" s="18">
        <f t="shared" si="11"/>
        <v>0</v>
      </c>
      <c r="F54" s="18">
        <f t="shared" si="11"/>
        <v>0</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25"/>
      <c r="FB54" s="25"/>
    </row>
    <row r="55" spans="1:169" s="119" customFormat="1" x14ac:dyDescent="0.2">
      <c r="A55" s="94" t="s">
        <v>103</v>
      </c>
      <c r="B55" s="98" t="s">
        <v>104</v>
      </c>
      <c r="C55" s="115">
        <v>0</v>
      </c>
      <c r="D55" s="115">
        <v>0</v>
      </c>
      <c r="E55" s="116">
        <v>0</v>
      </c>
      <c r="F55" s="116">
        <v>0</v>
      </c>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8"/>
      <c r="FD55" s="118"/>
      <c r="FE55" s="118"/>
      <c r="FF55" s="118"/>
      <c r="FG55" s="118"/>
      <c r="FH55" s="118"/>
      <c r="FI55" s="118"/>
      <c r="FJ55" s="118"/>
      <c r="FK55" s="118"/>
      <c r="FL55" s="118"/>
      <c r="FM55" s="118"/>
    </row>
    <row r="56" spans="1:169" x14ac:dyDescent="0.2">
      <c r="A56" s="93" t="s">
        <v>105</v>
      </c>
      <c r="B56" s="17" t="s">
        <v>106</v>
      </c>
      <c r="C56" s="18">
        <f t="shared" ref="C56:F56" si="12">+C57</f>
        <v>0</v>
      </c>
      <c r="D56" s="18">
        <f t="shared" si="12"/>
        <v>0</v>
      </c>
      <c r="E56" s="18">
        <f t="shared" si="12"/>
        <v>0</v>
      </c>
      <c r="F56" s="18">
        <f t="shared" si="12"/>
        <v>0</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25"/>
      <c r="FB56" s="25"/>
    </row>
    <row r="57" spans="1:169" s="119" customFormat="1" x14ac:dyDescent="0.2">
      <c r="A57" s="94" t="s">
        <v>107</v>
      </c>
      <c r="B57" s="98" t="s">
        <v>108</v>
      </c>
      <c r="C57" s="115">
        <v>0</v>
      </c>
      <c r="D57" s="115">
        <v>0</v>
      </c>
      <c r="E57" s="116">
        <v>0</v>
      </c>
      <c r="F57" s="116">
        <v>0</v>
      </c>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c r="EX57" s="117"/>
      <c r="EY57" s="117"/>
      <c r="EZ57" s="117"/>
      <c r="FA57" s="117"/>
      <c r="FB57" s="117"/>
      <c r="FC57" s="118"/>
      <c r="FD57" s="118"/>
      <c r="FE57" s="118"/>
      <c r="FF57" s="118"/>
      <c r="FG57" s="118"/>
      <c r="FH57" s="118"/>
      <c r="FI57" s="118"/>
      <c r="FJ57" s="118"/>
      <c r="FK57" s="118"/>
      <c r="FL57" s="118"/>
      <c r="FM57" s="118"/>
    </row>
    <row r="58" spans="1:169" s="24" customFormat="1" x14ac:dyDescent="0.2">
      <c r="A58" s="100" t="s">
        <v>109</v>
      </c>
      <c r="B58" s="17" t="s">
        <v>110</v>
      </c>
      <c r="C58" s="18">
        <f t="shared" ref="C58:F58" si="13">+C59+C64</f>
        <v>249000</v>
      </c>
      <c r="D58" s="18">
        <f t="shared" si="13"/>
        <v>36000</v>
      </c>
      <c r="E58" s="18">
        <f t="shared" si="13"/>
        <v>79702</v>
      </c>
      <c r="F58" s="18">
        <f t="shared" si="13"/>
        <v>30055</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23"/>
      <c r="FD58" s="23"/>
      <c r="FE58" s="23"/>
      <c r="FF58" s="23"/>
      <c r="FG58" s="23"/>
      <c r="FH58" s="23"/>
      <c r="FI58" s="23"/>
      <c r="FJ58" s="23"/>
      <c r="FK58" s="23"/>
      <c r="FL58" s="23"/>
      <c r="FM58" s="23"/>
    </row>
    <row r="59" spans="1:169" x14ac:dyDescent="0.2">
      <c r="A59" s="93" t="s">
        <v>111</v>
      </c>
      <c r="B59" s="17" t="s">
        <v>112</v>
      </c>
      <c r="C59" s="18">
        <f t="shared" ref="C59:F59" si="14">C63+C61+C62+C60</f>
        <v>249000</v>
      </c>
      <c r="D59" s="18">
        <f t="shared" si="14"/>
        <v>36000</v>
      </c>
      <c r="E59" s="18">
        <f t="shared" si="14"/>
        <v>79702</v>
      </c>
      <c r="F59" s="18">
        <f t="shared" si="14"/>
        <v>30055</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25"/>
      <c r="FB59" s="25"/>
    </row>
    <row r="60" spans="1:169" s="119" customFormat="1" x14ac:dyDescent="0.2">
      <c r="A60" s="94" t="s">
        <v>113</v>
      </c>
      <c r="B60" s="98" t="s">
        <v>114</v>
      </c>
      <c r="C60" s="115">
        <v>0</v>
      </c>
      <c r="D60" s="115">
        <v>0</v>
      </c>
      <c r="E60" s="115">
        <v>3</v>
      </c>
      <c r="F60" s="115">
        <v>0</v>
      </c>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17"/>
      <c r="ER60" s="117"/>
      <c r="ES60" s="117"/>
      <c r="ET60" s="117"/>
      <c r="EU60" s="117"/>
      <c r="EV60" s="117"/>
      <c r="EW60" s="117"/>
      <c r="EX60" s="117"/>
      <c r="EY60" s="117"/>
      <c r="EZ60" s="117"/>
      <c r="FA60" s="117"/>
      <c r="FB60" s="117"/>
      <c r="FC60" s="118"/>
      <c r="FD60" s="118"/>
      <c r="FE60" s="118"/>
      <c r="FF60" s="118"/>
      <c r="FG60" s="118"/>
      <c r="FH60" s="118"/>
      <c r="FI60" s="118"/>
      <c r="FJ60" s="118"/>
      <c r="FK60" s="118"/>
      <c r="FL60" s="118"/>
      <c r="FM60" s="118"/>
    </row>
    <row r="61" spans="1:169" s="119" customFormat="1" x14ac:dyDescent="0.2">
      <c r="A61" s="122" t="s">
        <v>115</v>
      </c>
      <c r="B61" s="98" t="s">
        <v>116</v>
      </c>
      <c r="C61" s="115">
        <v>0</v>
      </c>
      <c r="D61" s="115">
        <v>0</v>
      </c>
      <c r="E61" s="116">
        <v>-4497</v>
      </c>
      <c r="F61" s="116">
        <v>-4497</v>
      </c>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c r="EA61" s="117"/>
      <c r="EB61" s="117"/>
      <c r="EC61" s="117"/>
      <c r="ED61" s="117"/>
      <c r="EE61" s="117"/>
      <c r="EF61" s="117"/>
      <c r="EG61" s="117"/>
      <c r="EH61" s="117"/>
      <c r="EI61" s="117"/>
      <c r="EJ61" s="117"/>
      <c r="EK61" s="117"/>
      <c r="EL61" s="117"/>
      <c r="EM61" s="117"/>
      <c r="EN61" s="117"/>
      <c r="EO61" s="117"/>
      <c r="EP61" s="117"/>
      <c r="EQ61" s="117"/>
      <c r="ER61" s="117"/>
      <c r="ES61" s="117"/>
      <c r="ET61" s="117"/>
      <c r="EU61" s="117"/>
      <c r="EV61" s="117"/>
      <c r="EW61" s="117"/>
      <c r="EX61" s="117"/>
      <c r="EY61" s="117"/>
      <c r="EZ61" s="117"/>
      <c r="FA61" s="117"/>
      <c r="FB61" s="117"/>
      <c r="FC61" s="118"/>
      <c r="FD61" s="118"/>
      <c r="FE61" s="118"/>
      <c r="FF61" s="118"/>
      <c r="FG61" s="118"/>
      <c r="FH61" s="118"/>
      <c r="FI61" s="118"/>
      <c r="FJ61" s="118"/>
      <c r="FK61" s="118"/>
      <c r="FL61" s="118"/>
      <c r="FM61" s="118"/>
    </row>
    <row r="62" spans="1:169" s="119" customFormat="1" x14ac:dyDescent="0.2">
      <c r="A62" s="122" t="s">
        <v>117</v>
      </c>
      <c r="B62" s="98" t="s">
        <v>118</v>
      </c>
      <c r="C62" s="115">
        <v>0</v>
      </c>
      <c r="D62" s="115">
        <v>0</v>
      </c>
      <c r="E62" s="116">
        <v>0</v>
      </c>
      <c r="F62" s="116">
        <v>0</v>
      </c>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8"/>
      <c r="FD62" s="118"/>
      <c r="FE62" s="118"/>
      <c r="FF62" s="118"/>
      <c r="FG62" s="118"/>
      <c r="FH62" s="118"/>
      <c r="FI62" s="118"/>
      <c r="FJ62" s="118"/>
      <c r="FK62" s="118"/>
      <c r="FL62" s="118"/>
      <c r="FM62" s="118"/>
    </row>
    <row r="63" spans="1:169" s="119" customFormat="1" x14ac:dyDescent="0.2">
      <c r="A63" s="94" t="s">
        <v>119</v>
      </c>
      <c r="B63" s="123" t="s">
        <v>120</v>
      </c>
      <c r="C63" s="115">
        <v>249000</v>
      </c>
      <c r="D63" s="115">
        <v>36000</v>
      </c>
      <c r="E63" s="116">
        <v>84196</v>
      </c>
      <c r="F63" s="116">
        <v>34552</v>
      </c>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8"/>
      <c r="FD63" s="118"/>
      <c r="FE63" s="118"/>
      <c r="FF63" s="118"/>
      <c r="FG63" s="118"/>
      <c r="FH63" s="118"/>
      <c r="FI63" s="118"/>
      <c r="FJ63" s="118"/>
      <c r="FK63" s="118"/>
      <c r="FL63" s="118"/>
      <c r="FM63" s="118"/>
    </row>
    <row r="64" spans="1:169" x14ac:dyDescent="0.2">
      <c r="A64" s="93" t="s">
        <v>121</v>
      </c>
      <c r="B64" s="17" t="s">
        <v>122</v>
      </c>
      <c r="C64" s="18">
        <f t="shared" ref="C64:F64" si="15">C65</f>
        <v>0</v>
      </c>
      <c r="D64" s="18">
        <f t="shared" si="15"/>
        <v>0</v>
      </c>
      <c r="E64" s="18">
        <f t="shared" si="15"/>
        <v>0</v>
      </c>
      <c r="F64" s="18">
        <f t="shared" si="15"/>
        <v>0</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25"/>
      <c r="FB64" s="25"/>
    </row>
    <row r="65" spans="1:158" s="118" customFormat="1" x14ac:dyDescent="0.2">
      <c r="A65" s="94" t="s">
        <v>123</v>
      </c>
      <c r="B65" s="123" t="s">
        <v>124</v>
      </c>
      <c r="C65" s="115">
        <v>0</v>
      </c>
      <c r="D65" s="115">
        <v>0</v>
      </c>
      <c r="E65" s="116">
        <v>0</v>
      </c>
      <c r="F65" s="116">
        <v>0</v>
      </c>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17"/>
      <c r="EC65" s="117"/>
      <c r="ED65" s="117"/>
      <c r="EE65" s="117"/>
      <c r="EF65" s="117"/>
      <c r="EG65" s="117"/>
      <c r="EH65" s="117"/>
      <c r="EI65" s="117"/>
      <c r="EJ65" s="117"/>
      <c r="EK65" s="117"/>
      <c r="EL65" s="117"/>
      <c r="EM65" s="117"/>
      <c r="EN65" s="117"/>
      <c r="EO65" s="117"/>
      <c r="EP65" s="117"/>
      <c r="EQ65" s="117"/>
      <c r="ER65" s="117"/>
      <c r="ES65" s="117"/>
      <c r="ET65" s="117"/>
      <c r="EU65" s="117"/>
      <c r="EV65" s="117"/>
      <c r="EW65" s="117"/>
      <c r="EX65" s="117"/>
      <c r="EY65" s="117"/>
      <c r="EZ65" s="117"/>
      <c r="FA65" s="117"/>
      <c r="FB65" s="117"/>
    </row>
    <row r="66" spans="1:158" s="6" customFormat="1" x14ac:dyDescent="0.2">
      <c r="A66" s="93" t="s">
        <v>125</v>
      </c>
      <c r="B66" s="17" t="s">
        <v>126</v>
      </c>
      <c r="C66" s="18">
        <f t="shared" ref="C66:F66" si="16">+C67</f>
        <v>78301850</v>
      </c>
      <c r="D66" s="18">
        <f t="shared" si="16"/>
        <v>78301850</v>
      </c>
      <c r="E66" s="18">
        <f t="shared" si="16"/>
        <v>78301850</v>
      </c>
      <c r="F66" s="18">
        <f t="shared" si="16"/>
        <v>78301850</v>
      </c>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25"/>
      <c r="FB66" s="25"/>
    </row>
    <row r="67" spans="1:158" s="6" customFormat="1" x14ac:dyDescent="0.2">
      <c r="A67" s="93" t="s">
        <v>127</v>
      </c>
      <c r="B67" s="17" t="s">
        <v>128</v>
      </c>
      <c r="C67" s="18">
        <f t="shared" ref="C67:F67" si="17">+C68+C81</f>
        <v>78301850</v>
      </c>
      <c r="D67" s="18">
        <f t="shared" si="17"/>
        <v>78301850</v>
      </c>
      <c r="E67" s="18">
        <f t="shared" si="17"/>
        <v>78301850</v>
      </c>
      <c r="F67" s="18">
        <f t="shared" si="17"/>
        <v>78301850</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25"/>
      <c r="FB67" s="25"/>
    </row>
    <row r="68" spans="1:158" s="6" customFormat="1" x14ac:dyDescent="0.2">
      <c r="A68" s="93" t="s">
        <v>129</v>
      </c>
      <c r="B68" s="17" t="s">
        <v>130</v>
      </c>
      <c r="C68" s="18">
        <f t="shared" ref="C68:F68" si="18">C69+C70+C71+C72+C74+C75+C76+C77+C73+C78+C79+C80</f>
        <v>78301850</v>
      </c>
      <c r="D68" s="18">
        <f t="shared" si="18"/>
        <v>78301850</v>
      </c>
      <c r="E68" s="18">
        <f t="shared" si="18"/>
        <v>78301850</v>
      </c>
      <c r="F68" s="18">
        <f t="shared" si="18"/>
        <v>78301850</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25"/>
      <c r="FB68" s="25"/>
    </row>
    <row r="69" spans="1:158" s="118" customFormat="1" ht="25.5" x14ac:dyDescent="0.2">
      <c r="A69" s="94" t="s">
        <v>131</v>
      </c>
      <c r="B69" s="123" t="s">
        <v>132</v>
      </c>
      <c r="C69" s="115">
        <v>0</v>
      </c>
      <c r="D69" s="115">
        <v>0</v>
      </c>
      <c r="E69" s="116">
        <v>0</v>
      </c>
      <c r="F69" s="116">
        <v>0</v>
      </c>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c r="ED69" s="117"/>
      <c r="EE69" s="117"/>
      <c r="EF69" s="117"/>
      <c r="EG69" s="117"/>
      <c r="EH69" s="117"/>
      <c r="EI69" s="117"/>
      <c r="EJ69" s="117"/>
      <c r="EK69" s="117"/>
      <c r="EL69" s="117"/>
      <c r="EM69" s="117"/>
      <c r="EN69" s="117"/>
      <c r="EO69" s="117"/>
      <c r="EP69" s="117"/>
      <c r="EQ69" s="117"/>
      <c r="ER69" s="117"/>
      <c r="ES69" s="117"/>
      <c r="ET69" s="117"/>
      <c r="EU69" s="117"/>
      <c r="EV69" s="117"/>
      <c r="EW69" s="117"/>
      <c r="EX69" s="117"/>
      <c r="EY69" s="117"/>
      <c r="EZ69" s="117"/>
      <c r="FA69" s="117"/>
      <c r="FB69" s="117"/>
    </row>
    <row r="70" spans="1:158" s="118" customFormat="1" ht="25.5" x14ac:dyDescent="0.2">
      <c r="A70" s="94" t="s">
        <v>133</v>
      </c>
      <c r="B70" s="123" t="s">
        <v>134</v>
      </c>
      <c r="C70" s="115">
        <v>0</v>
      </c>
      <c r="D70" s="115">
        <v>0</v>
      </c>
      <c r="E70" s="116">
        <v>0</v>
      </c>
      <c r="F70" s="116">
        <v>0</v>
      </c>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c r="ED70" s="117"/>
      <c r="EE70" s="117"/>
      <c r="EF70" s="117"/>
      <c r="EG70" s="117"/>
      <c r="EH70" s="117"/>
      <c r="EI70" s="117"/>
      <c r="EJ70" s="117"/>
      <c r="EK70" s="117"/>
      <c r="EL70" s="117"/>
      <c r="EM70" s="117"/>
      <c r="EN70" s="117"/>
      <c r="EO70" s="117"/>
      <c r="EP70" s="117"/>
      <c r="EQ70" s="117"/>
      <c r="ER70" s="117"/>
      <c r="ES70" s="117"/>
      <c r="ET70" s="117"/>
      <c r="EU70" s="117"/>
      <c r="EV70" s="117"/>
      <c r="EW70" s="117"/>
      <c r="EX70" s="117"/>
      <c r="EY70" s="117"/>
      <c r="EZ70" s="117"/>
      <c r="FA70" s="117"/>
      <c r="FB70" s="117"/>
    </row>
    <row r="71" spans="1:158" s="118" customFormat="1" ht="25.5" x14ac:dyDescent="0.2">
      <c r="A71" s="101" t="s">
        <v>135</v>
      </c>
      <c r="B71" s="123" t="s">
        <v>136</v>
      </c>
      <c r="C71" s="115">
        <v>61874170</v>
      </c>
      <c r="D71" s="115">
        <v>61874170</v>
      </c>
      <c r="E71" s="116">
        <v>61874170</v>
      </c>
      <c r="F71" s="116">
        <v>61874170</v>
      </c>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c r="EA71" s="117"/>
      <c r="EB71" s="117"/>
      <c r="EC71" s="117"/>
      <c r="ED71" s="117"/>
      <c r="EE71" s="117"/>
      <c r="EF71" s="117"/>
      <c r="EG71" s="117"/>
      <c r="EH71" s="117"/>
      <c r="EI71" s="117"/>
      <c r="EJ71" s="117"/>
      <c r="EK71" s="117"/>
      <c r="EL71" s="117"/>
      <c r="EM71" s="117"/>
      <c r="EN71" s="117"/>
      <c r="EO71" s="117"/>
      <c r="EP71" s="117"/>
      <c r="EQ71" s="117"/>
      <c r="ER71" s="117"/>
      <c r="ES71" s="117"/>
      <c r="ET71" s="117"/>
      <c r="EU71" s="117"/>
      <c r="EV71" s="117"/>
      <c r="EW71" s="117"/>
      <c r="EX71" s="117"/>
      <c r="EY71" s="117"/>
      <c r="EZ71" s="117"/>
      <c r="FA71" s="117"/>
      <c r="FB71" s="117"/>
    </row>
    <row r="72" spans="1:158" s="118" customFormat="1" ht="25.5" x14ac:dyDescent="0.2">
      <c r="A72" s="94" t="s">
        <v>137</v>
      </c>
      <c r="B72" s="124" t="s">
        <v>138</v>
      </c>
      <c r="C72" s="115">
        <v>0</v>
      </c>
      <c r="D72" s="115">
        <v>0</v>
      </c>
      <c r="E72" s="116">
        <v>0</v>
      </c>
      <c r="F72" s="116">
        <v>0</v>
      </c>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c r="BR72" s="117"/>
      <c r="BS72" s="117"/>
      <c r="BT72" s="117"/>
      <c r="BU72" s="117"/>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c r="EA72" s="117"/>
      <c r="EB72" s="117"/>
      <c r="EC72" s="117"/>
      <c r="ED72" s="117"/>
      <c r="EE72" s="117"/>
      <c r="EF72" s="117"/>
      <c r="EG72" s="117"/>
      <c r="EH72" s="117"/>
      <c r="EI72" s="117"/>
      <c r="EJ72" s="117"/>
      <c r="EK72" s="117"/>
      <c r="EL72" s="117"/>
      <c r="EM72" s="117"/>
      <c r="EN72" s="117"/>
      <c r="EO72" s="117"/>
      <c r="EP72" s="117"/>
      <c r="EQ72" s="117"/>
      <c r="ER72" s="117"/>
      <c r="ES72" s="117"/>
      <c r="ET72" s="117"/>
      <c r="EU72" s="117"/>
      <c r="EV72" s="117"/>
      <c r="EW72" s="117"/>
      <c r="EX72" s="117"/>
      <c r="EY72" s="117"/>
      <c r="EZ72" s="117"/>
      <c r="FA72" s="117"/>
      <c r="FB72" s="117"/>
    </row>
    <row r="73" spans="1:158" s="118" customFormat="1" x14ac:dyDescent="0.2">
      <c r="A73" s="94" t="s">
        <v>139</v>
      </c>
      <c r="B73" s="124" t="s">
        <v>140</v>
      </c>
      <c r="C73" s="115">
        <v>0</v>
      </c>
      <c r="D73" s="115">
        <v>0</v>
      </c>
      <c r="E73" s="116">
        <v>0</v>
      </c>
      <c r="F73" s="116">
        <v>0</v>
      </c>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7"/>
      <c r="BR73" s="117"/>
      <c r="BS73" s="117"/>
      <c r="BT73" s="117"/>
      <c r="BU73" s="117"/>
      <c r="BV73" s="117"/>
      <c r="BW73" s="117"/>
      <c r="BX73" s="117"/>
      <c r="BY73" s="117"/>
      <c r="BZ73" s="117"/>
      <c r="CA73" s="117"/>
      <c r="CB73" s="117"/>
      <c r="CC73" s="117"/>
      <c r="CD73" s="117"/>
      <c r="CE73" s="117"/>
      <c r="CF73" s="117"/>
      <c r="CG73" s="117"/>
      <c r="CH73" s="117"/>
      <c r="CI73" s="117"/>
      <c r="CJ73" s="117"/>
      <c r="CK73" s="117"/>
      <c r="CL73" s="117"/>
      <c r="CM73" s="117"/>
      <c r="CN73" s="117"/>
      <c r="CO73" s="117"/>
      <c r="CP73" s="117"/>
      <c r="CQ73" s="117"/>
      <c r="CR73" s="117"/>
      <c r="CS73" s="117"/>
      <c r="CT73" s="117"/>
      <c r="CU73" s="117"/>
      <c r="CV73" s="117"/>
      <c r="CW73" s="117"/>
      <c r="CX73" s="117"/>
      <c r="CY73" s="117"/>
      <c r="CZ73" s="117"/>
      <c r="DA73" s="117"/>
      <c r="DB73" s="117"/>
      <c r="DC73" s="117"/>
      <c r="DD73" s="117"/>
      <c r="DE73" s="117"/>
      <c r="DF73" s="117"/>
      <c r="DG73" s="117"/>
      <c r="DH73" s="117"/>
      <c r="DI73" s="117"/>
      <c r="DJ73" s="117"/>
      <c r="DK73" s="117"/>
      <c r="DL73" s="117"/>
      <c r="DM73" s="117"/>
      <c r="DN73" s="117"/>
      <c r="DO73" s="117"/>
      <c r="DP73" s="117"/>
      <c r="DQ73" s="117"/>
      <c r="DR73" s="117"/>
      <c r="DS73" s="117"/>
      <c r="DT73" s="117"/>
      <c r="DU73" s="117"/>
      <c r="DV73" s="117"/>
      <c r="DW73" s="117"/>
      <c r="DX73" s="117"/>
      <c r="DY73" s="117"/>
      <c r="DZ73" s="117"/>
      <c r="EA73" s="117"/>
      <c r="EB73" s="117"/>
      <c r="EC73" s="117"/>
      <c r="ED73" s="117"/>
      <c r="EE73" s="117"/>
      <c r="EF73" s="117"/>
      <c r="EG73" s="117"/>
      <c r="EH73" s="117"/>
      <c r="EI73" s="117"/>
      <c r="EJ73" s="117"/>
      <c r="EK73" s="117"/>
      <c r="EL73" s="117"/>
      <c r="EM73" s="117"/>
      <c r="EN73" s="117"/>
      <c r="EO73" s="117"/>
      <c r="EP73" s="117"/>
      <c r="EQ73" s="117"/>
      <c r="ER73" s="117"/>
      <c r="ES73" s="117"/>
      <c r="ET73" s="117"/>
      <c r="EU73" s="117"/>
      <c r="EV73" s="117"/>
      <c r="EW73" s="117"/>
      <c r="EX73" s="117"/>
      <c r="EY73" s="117"/>
      <c r="EZ73" s="117"/>
      <c r="FA73" s="117"/>
      <c r="FB73" s="117"/>
    </row>
    <row r="74" spans="1:158" s="118" customFormat="1" ht="25.5" x14ac:dyDescent="0.2">
      <c r="A74" s="94" t="s">
        <v>141</v>
      </c>
      <c r="B74" s="124" t="s">
        <v>142</v>
      </c>
      <c r="C74" s="115">
        <v>0</v>
      </c>
      <c r="D74" s="115">
        <v>0</v>
      </c>
      <c r="E74" s="116">
        <v>0</v>
      </c>
      <c r="F74" s="116">
        <v>0</v>
      </c>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c r="DP74" s="117"/>
      <c r="DQ74" s="117"/>
      <c r="DR74" s="117"/>
      <c r="DS74" s="117"/>
      <c r="DT74" s="117"/>
      <c r="DU74" s="117"/>
      <c r="DV74" s="117"/>
      <c r="DW74" s="117"/>
      <c r="DX74" s="117"/>
      <c r="DY74" s="117"/>
      <c r="DZ74" s="117"/>
      <c r="EA74" s="117"/>
      <c r="EB74" s="117"/>
      <c r="EC74" s="117"/>
      <c r="ED74" s="117"/>
      <c r="EE74" s="117"/>
      <c r="EF74" s="117"/>
      <c r="EG74" s="117"/>
      <c r="EH74" s="117"/>
      <c r="EI74" s="117"/>
      <c r="EJ74" s="117"/>
      <c r="EK74" s="117"/>
      <c r="EL74" s="117"/>
      <c r="EM74" s="117"/>
      <c r="EN74" s="117"/>
      <c r="EO74" s="117"/>
      <c r="EP74" s="117"/>
      <c r="EQ74" s="117"/>
      <c r="ER74" s="117"/>
      <c r="ES74" s="117"/>
      <c r="ET74" s="117"/>
      <c r="EU74" s="117"/>
      <c r="EV74" s="117"/>
      <c r="EW74" s="117"/>
      <c r="EX74" s="117"/>
      <c r="EY74" s="117"/>
      <c r="EZ74" s="117"/>
      <c r="FA74" s="117"/>
      <c r="FB74" s="117"/>
    </row>
    <row r="75" spans="1:158" s="118" customFormat="1" ht="25.5" x14ac:dyDescent="0.2">
      <c r="A75" s="94" t="s">
        <v>143</v>
      </c>
      <c r="B75" s="124" t="s">
        <v>144</v>
      </c>
      <c r="C75" s="115">
        <v>0</v>
      </c>
      <c r="D75" s="115">
        <v>0</v>
      </c>
      <c r="E75" s="116">
        <v>0</v>
      </c>
      <c r="F75" s="116">
        <v>0</v>
      </c>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c r="EA75" s="117"/>
      <c r="EB75" s="117"/>
      <c r="EC75" s="117"/>
      <c r="ED75" s="117"/>
      <c r="EE75" s="117"/>
      <c r="EF75" s="117"/>
      <c r="EG75" s="117"/>
      <c r="EH75" s="117"/>
      <c r="EI75" s="117"/>
      <c r="EJ75" s="117"/>
      <c r="EK75" s="117"/>
      <c r="EL75" s="117"/>
      <c r="EM75" s="117"/>
      <c r="EN75" s="117"/>
      <c r="EO75" s="117"/>
      <c r="EP75" s="117"/>
      <c r="EQ75" s="117"/>
      <c r="ER75" s="117"/>
      <c r="ES75" s="117"/>
      <c r="ET75" s="117"/>
      <c r="EU75" s="117"/>
      <c r="EV75" s="117"/>
      <c r="EW75" s="117"/>
      <c r="EX75" s="117"/>
      <c r="EY75" s="117"/>
      <c r="EZ75" s="117"/>
      <c r="FA75" s="117"/>
      <c r="FB75" s="117"/>
    </row>
    <row r="76" spans="1:158" s="118" customFormat="1" ht="25.5" x14ac:dyDescent="0.2">
      <c r="A76" s="94" t="s">
        <v>145</v>
      </c>
      <c r="B76" s="124" t="s">
        <v>146</v>
      </c>
      <c r="C76" s="115">
        <v>0</v>
      </c>
      <c r="D76" s="115">
        <v>0</v>
      </c>
      <c r="E76" s="116">
        <v>0</v>
      </c>
      <c r="F76" s="116">
        <v>0</v>
      </c>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17"/>
      <c r="CM76" s="117"/>
      <c r="CN76" s="117"/>
      <c r="CO76" s="117"/>
      <c r="CP76" s="117"/>
      <c r="CQ76" s="117"/>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row>
    <row r="77" spans="1:158" s="118" customFormat="1" ht="51" x14ac:dyDescent="0.2">
      <c r="A77" s="94" t="s">
        <v>147</v>
      </c>
      <c r="B77" s="124" t="s">
        <v>148</v>
      </c>
      <c r="C77" s="115">
        <v>0</v>
      </c>
      <c r="D77" s="115">
        <v>0</v>
      </c>
      <c r="E77" s="116">
        <v>0</v>
      </c>
      <c r="F77" s="116">
        <v>0</v>
      </c>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7"/>
      <c r="CK77" s="117"/>
      <c r="CL77" s="117"/>
      <c r="CM77" s="117"/>
      <c r="CN77" s="117"/>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17"/>
      <c r="DO77" s="117"/>
      <c r="DP77" s="117"/>
      <c r="DQ77" s="117"/>
      <c r="DR77" s="117"/>
      <c r="DS77" s="117"/>
      <c r="DT77" s="117"/>
      <c r="DU77" s="117"/>
      <c r="DV77" s="117"/>
      <c r="DW77" s="117"/>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row>
    <row r="78" spans="1:158" s="118" customFormat="1" ht="25.5" x14ac:dyDescent="0.2">
      <c r="A78" s="94" t="s">
        <v>149</v>
      </c>
      <c r="B78" s="124" t="s">
        <v>150</v>
      </c>
      <c r="C78" s="115">
        <v>5248600</v>
      </c>
      <c r="D78" s="115">
        <v>5248600</v>
      </c>
      <c r="E78" s="116">
        <v>5248600</v>
      </c>
      <c r="F78" s="116">
        <v>5248600</v>
      </c>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117"/>
      <c r="CM78" s="117"/>
      <c r="CN78" s="117"/>
      <c r="CO78" s="117"/>
      <c r="CP78" s="117"/>
      <c r="CQ78" s="117"/>
      <c r="CR78" s="117"/>
      <c r="CS78" s="117"/>
      <c r="CT78" s="117"/>
      <c r="CU78" s="117"/>
      <c r="CV78" s="117"/>
      <c r="CW78" s="117"/>
      <c r="CX78" s="117"/>
      <c r="CY78" s="117"/>
      <c r="CZ78" s="117"/>
      <c r="DA78" s="117"/>
      <c r="DB78" s="117"/>
      <c r="DC78" s="11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c r="EA78" s="117"/>
      <c r="EB78" s="117"/>
      <c r="EC78" s="117"/>
      <c r="ED78" s="117"/>
      <c r="EE78" s="117"/>
      <c r="EF78" s="117"/>
      <c r="EG78" s="117"/>
      <c r="EH78" s="117"/>
      <c r="EI78" s="117"/>
      <c r="EJ78" s="117"/>
      <c r="EK78" s="117"/>
      <c r="EL78" s="117"/>
      <c r="EM78" s="117"/>
      <c r="EN78" s="117"/>
      <c r="EO78" s="117"/>
      <c r="EP78" s="117"/>
      <c r="EQ78" s="117"/>
      <c r="ER78" s="117"/>
      <c r="ES78" s="117"/>
      <c r="ET78" s="117"/>
      <c r="EU78" s="117"/>
      <c r="EV78" s="117"/>
      <c r="EW78" s="117"/>
      <c r="EX78" s="117"/>
      <c r="EY78" s="117"/>
      <c r="EZ78" s="117"/>
      <c r="FA78" s="117"/>
      <c r="FB78" s="117"/>
    </row>
    <row r="79" spans="1:158" s="118" customFormat="1" ht="25.5" x14ac:dyDescent="0.2">
      <c r="A79" s="94" t="s">
        <v>151</v>
      </c>
      <c r="B79" s="124" t="s">
        <v>152</v>
      </c>
      <c r="C79" s="115">
        <v>0</v>
      </c>
      <c r="D79" s="115">
        <v>0</v>
      </c>
      <c r="E79" s="116">
        <v>0</v>
      </c>
      <c r="F79" s="116">
        <v>0</v>
      </c>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17"/>
      <c r="DP79" s="117"/>
      <c r="DQ79" s="117"/>
      <c r="DR79" s="117"/>
      <c r="DS79" s="117"/>
      <c r="DT79" s="117"/>
      <c r="DU79" s="117"/>
      <c r="DV79" s="117"/>
      <c r="DW79" s="117"/>
      <c r="DX79" s="117"/>
      <c r="DY79" s="117"/>
      <c r="DZ79" s="117"/>
      <c r="EA79" s="117"/>
      <c r="EB79" s="117"/>
      <c r="EC79" s="117"/>
      <c r="ED79" s="117"/>
      <c r="EE79" s="117"/>
      <c r="EF79" s="117"/>
      <c r="EG79" s="117"/>
      <c r="EH79" s="117"/>
      <c r="EI79" s="117"/>
      <c r="EJ79" s="117"/>
      <c r="EK79" s="117"/>
      <c r="EL79" s="117"/>
      <c r="EM79" s="117"/>
      <c r="EN79" s="117"/>
      <c r="EO79" s="117"/>
      <c r="EP79" s="117"/>
      <c r="EQ79" s="117"/>
      <c r="ER79" s="117"/>
      <c r="ES79" s="117"/>
      <c r="ET79" s="117"/>
      <c r="EU79" s="117"/>
      <c r="EV79" s="117"/>
      <c r="EW79" s="117"/>
      <c r="EX79" s="117"/>
      <c r="EY79" s="117"/>
      <c r="EZ79" s="117"/>
      <c r="FA79" s="117"/>
      <c r="FB79" s="117"/>
    </row>
    <row r="80" spans="1:158" s="118" customFormat="1" ht="51" x14ac:dyDescent="0.2">
      <c r="A80" s="94" t="s">
        <v>153</v>
      </c>
      <c r="B80" s="124" t="s">
        <v>154</v>
      </c>
      <c r="C80" s="115">
        <v>11179080</v>
      </c>
      <c r="D80" s="115">
        <v>11179080</v>
      </c>
      <c r="E80" s="116">
        <v>11179080</v>
      </c>
      <c r="F80" s="116">
        <v>11179080</v>
      </c>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c r="EA80" s="117"/>
      <c r="EB80" s="117"/>
      <c r="EC80" s="117"/>
      <c r="ED80" s="117"/>
      <c r="EE80" s="117"/>
      <c r="EF80" s="117"/>
      <c r="EG80" s="117"/>
      <c r="EH80" s="117"/>
      <c r="EI80" s="117"/>
      <c r="EJ80" s="117"/>
      <c r="EK80" s="117"/>
      <c r="EL80" s="117"/>
      <c r="EM80" s="117"/>
      <c r="EN80" s="117"/>
      <c r="EO80" s="117"/>
      <c r="EP80" s="117"/>
      <c r="EQ80" s="117"/>
      <c r="ER80" s="117"/>
      <c r="ES80" s="117"/>
      <c r="ET80" s="117"/>
      <c r="EU80" s="117"/>
      <c r="EV80" s="117"/>
      <c r="EW80" s="117"/>
      <c r="EX80" s="117"/>
      <c r="EY80" s="117"/>
      <c r="EZ80" s="117"/>
      <c r="FA80" s="117"/>
      <c r="FB80" s="117"/>
    </row>
    <row r="81" spans="1:169" x14ac:dyDescent="0.2">
      <c r="A81" s="93" t="s">
        <v>155</v>
      </c>
      <c r="B81" s="17" t="s">
        <v>156</v>
      </c>
      <c r="C81" s="18">
        <f t="shared" ref="C81:F81" si="19">+C82+C83+C84+C85+C86+C87+C88+C89</f>
        <v>0</v>
      </c>
      <c r="D81" s="18">
        <f t="shared" si="19"/>
        <v>0</v>
      </c>
      <c r="E81" s="18">
        <f t="shared" si="19"/>
        <v>0</v>
      </c>
      <c r="F81" s="18">
        <f t="shared" si="19"/>
        <v>0</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25"/>
      <c r="FB81" s="25"/>
    </row>
    <row r="82" spans="1:169" s="119" customFormat="1" ht="25.5" x14ac:dyDescent="0.2">
      <c r="A82" s="94" t="s">
        <v>157</v>
      </c>
      <c r="B82" s="98" t="s">
        <v>158</v>
      </c>
      <c r="C82" s="115">
        <v>0</v>
      </c>
      <c r="D82" s="115">
        <v>0</v>
      </c>
      <c r="E82" s="116">
        <v>0</v>
      </c>
      <c r="F82" s="116">
        <v>0</v>
      </c>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7"/>
      <c r="EV82" s="117"/>
      <c r="EW82" s="117"/>
      <c r="EX82" s="117"/>
      <c r="EY82" s="117"/>
      <c r="EZ82" s="117"/>
      <c r="FA82" s="117"/>
      <c r="FB82" s="117"/>
      <c r="FC82" s="118"/>
      <c r="FD82" s="118"/>
      <c r="FE82" s="118"/>
      <c r="FF82" s="118"/>
      <c r="FG82" s="118"/>
      <c r="FH82" s="118"/>
      <c r="FI82" s="118"/>
      <c r="FJ82" s="118"/>
      <c r="FK82" s="118"/>
      <c r="FL82" s="118"/>
      <c r="FM82" s="118"/>
    </row>
    <row r="83" spans="1:169" s="119" customFormat="1" ht="25.5" x14ac:dyDescent="0.2">
      <c r="A83" s="94" t="s">
        <v>159</v>
      </c>
      <c r="B83" s="125" t="s">
        <v>138</v>
      </c>
      <c r="C83" s="115">
        <v>0</v>
      </c>
      <c r="D83" s="115">
        <v>0</v>
      </c>
      <c r="E83" s="116">
        <v>0</v>
      </c>
      <c r="F83" s="116">
        <v>0</v>
      </c>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17"/>
      <c r="DP83" s="117"/>
      <c r="DQ83" s="117"/>
      <c r="DR83" s="117"/>
      <c r="DS83" s="117"/>
      <c r="DT83" s="117"/>
      <c r="DU83" s="117"/>
      <c r="DV83" s="117"/>
      <c r="DW83" s="117"/>
      <c r="DX83" s="117"/>
      <c r="DY83" s="117"/>
      <c r="DZ83" s="117"/>
      <c r="EA83" s="117"/>
      <c r="EB83" s="117"/>
      <c r="EC83" s="117"/>
      <c r="ED83" s="117"/>
      <c r="EE83" s="117"/>
      <c r="EF83" s="117"/>
      <c r="EG83" s="117"/>
      <c r="EH83" s="117"/>
      <c r="EI83" s="117"/>
      <c r="EJ83" s="117"/>
      <c r="EK83" s="117"/>
      <c r="EL83" s="117"/>
      <c r="EM83" s="117"/>
      <c r="EN83" s="117"/>
      <c r="EO83" s="117"/>
      <c r="EP83" s="117"/>
      <c r="EQ83" s="117"/>
      <c r="ER83" s="117"/>
      <c r="ES83" s="117"/>
      <c r="ET83" s="117"/>
      <c r="EU83" s="117"/>
      <c r="EV83" s="117"/>
      <c r="EW83" s="117"/>
      <c r="EX83" s="117"/>
      <c r="EY83" s="117"/>
      <c r="EZ83" s="117"/>
      <c r="FA83" s="117"/>
      <c r="FB83" s="117"/>
      <c r="FC83" s="118"/>
      <c r="FD83" s="118"/>
      <c r="FE83" s="118"/>
      <c r="FF83" s="118"/>
      <c r="FG83" s="118"/>
      <c r="FH83" s="118"/>
      <c r="FI83" s="118"/>
      <c r="FJ83" s="118"/>
      <c r="FK83" s="118"/>
      <c r="FL83" s="118"/>
      <c r="FM83" s="118"/>
    </row>
    <row r="84" spans="1:169" s="119" customFormat="1" ht="38.25" x14ac:dyDescent="0.2">
      <c r="A84" s="94" t="s">
        <v>160</v>
      </c>
      <c r="B84" s="98" t="s">
        <v>161</v>
      </c>
      <c r="C84" s="115">
        <v>0</v>
      </c>
      <c r="D84" s="115">
        <v>0</v>
      </c>
      <c r="E84" s="116">
        <v>0</v>
      </c>
      <c r="F84" s="116">
        <v>0</v>
      </c>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117"/>
      <c r="CB84" s="117"/>
      <c r="CC84" s="117"/>
      <c r="CD84" s="117"/>
      <c r="CE84" s="117"/>
      <c r="CF84" s="117"/>
      <c r="CG84" s="117"/>
      <c r="CH84" s="117"/>
      <c r="CI84" s="117"/>
      <c r="CJ84" s="117"/>
      <c r="CK84" s="117"/>
      <c r="CL84" s="117"/>
      <c r="CM84" s="117"/>
      <c r="CN84" s="117"/>
      <c r="CO84" s="117"/>
      <c r="CP84" s="117"/>
      <c r="CQ84" s="117"/>
      <c r="CR84" s="117"/>
      <c r="CS84" s="117"/>
      <c r="CT84" s="117"/>
      <c r="CU84" s="117"/>
      <c r="CV84" s="117"/>
      <c r="CW84" s="117"/>
      <c r="CX84" s="117"/>
      <c r="CY84" s="117"/>
      <c r="CZ84" s="117"/>
      <c r="DA84" s="117"/>
      <c r="DB84" s="117"/>
      <c r="DC84" s="117"/>
      <c r="DD84" s="117"/>
      <c r="DE84" s="117"/>
      <c r="DF84" s="117"/>
      <c r="DG84" s="117"/>
      <c r="DH84" s="117"/>
      <c r="DI84" s="117"/>
      <c r="DJ84" s="117"/>
      <c r="DK84" s="117"/>
      <c r="DL84" s="117"/>
      <c r="DM84" s="117"/>
      <c r="DN84" s="117"/>
      <c r="DO84" s="117"/>
      <c r="DP84" s="117"/>
      <c r="DQ84" s="117"/>
      <c r="DR84" s="117"/>
      <c r="DS84" s="117"/>
      <c r="DT84" s="117"/>
      <c r="DU84" s="117"/>
      <c r="DV84" s="117"/>
      <c r="DW84" s="117"/>
      <c r="DX84" s="117"/>
      <c r="DY84" s="117"/>
      <c r="DZ84" s="117"/>
      <c r="EA84" s="117"/>
      <c r="EB84" s="117"/>
      <c r="EC84" s="117"/>
      <c r="ED84" s="117"/>
      <c r="EE84" s="117"/>
      <c r="EF84" s="117"/>
      <c r="EG84" s="117"/>
      <c r="EH84" s="117"/>
      <c r="EI84" s="117"/>
      <c r="EJ84" s="117"/>
      <c r="EK84" s="117"/>
      <c r="EL84" s="117"/>
      <c r="EM84" s="117"/>
      <c r="EN84" s="117"/>
      <c r="EO84" s="117"/>
      <c r="EP84" s="117"/>
      <c r="EQ84" s="117"/>
      <c r="ER84" s="117"/>
      <c r="ES84" s="117"/>
      <c r="ET84" s="117"/>
      <c r="EU84" s="117"/>
      <c r="EV84" s="117"/>
      <c r="EW84" s="117"/>
      <c r="EX84" s="117"/>
      <c r="EY84" s="117"/>
      <c r="EZ84" s="117"/>
      <c r="FA84" s="117"/>
      <c r="FB84" s="117"/>
      <c r="FC84" s="118"/>
      <c r="FD84" s="118"/>
      <c r="FE84" s="118"/>
      <c r="FF84" s="118"/>
      <c r="FG84" s="118"/>
      <c r="FH84" s="118"/>
      <c r="FI84" s="118"/>
      <c r="FJ84" s="118"/>
      <c r="FK84" s="118"/>
      <c r="FL84" s="118"/>
      <c r="FM84" s="118"/>
    </row>
    <row r="85" spans="1:169" s="119" customFormat="1" ht="38.25" x14ac:dyDescent="0.2">
      <c r="A85" s="94" t="s">
        <v>162</v>
      </c>
      <c r="B85" s="98" t="s">
        <v>163</v>
      </c>
      <c r="C85" s="115">
        <v>0</v>
      </c>
      <c r="D85" s="115">
        <v>0</v>
      </c>
      <c r="E85" s="116">
        <v>0</v>
      </c>
      <c r="F85" s="116">
        <v>0</v>
      </c>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117"/>
      <c r="CB85" s="117"/>
      <c r="CC85" s="117"/>
      <c r="CD85" s="117"/>
      <c r="CE85" s="117"/>
      <c r="CF85" s="117"/>
      <c r="CG85" s="117"/>
      <c r="CH85" s="117"/>
      <c r="CI85" s="117"/>
      <c r="CJ85" s="117"/>
      <c r="CK85" s="117"/>
      <c r="CL85" s="117"/>
      <c r="CM85" s="117"/>
      <c r="CN85" s="117"/>
      <c r="CO85" s="117"/>
      <c r="CP85" s="117"/>
      <c r="CQ85" s="117"/>
      <c r="CR85" s="117"/>
      <c r="CS85" s="117"/>
      <c r="CT85" s="117"/>
      <c r="CU85" s="117"/>
      <c r="CV85" s="117"/>
      <c r="CW85" s="117"/>
      <c r="CX85" s="117"/>
      <c r="CY85" s="117"/>
      <c r="CZ85" s="117"/>
      <c r="DA85" s="117"/>
      <c r="DB85" s="117"/>
      <c r="DC85" s="117"/>
      <c r="DD85" s="117"/>
      <c r="DE85" s="117"/>
      <c r="DF85" s="117"/>
      <c r="DG85" s="117"/>
      <c r="DH85" s="117"/>
      <c r="DI85" s="117"/>
      <c r="DJ85" s="117"/>
      <c r="DK85" s="117"/>
      <c r="DL85" s="117"/>
      <c r="DM85" s="117"/>
      <c r="DN85" s="117"/>
      <c r="DO85" s="117"/>
      <c r="DP85" s="117"/>
      <c r="DQ85" s="117"/>
      <c r="DR85" s="117"/>
      <c r="DS85" s="117"/>
      <c r="DT85" s="117"/>
      <c r="DU85" s="117"/>
      <c r="DV85" s="117"/>
      <c r="DW85" s="117"/>
      <c r="DX85" s="117"/>
      <c r="DY85" s="117"/>
      <c r="DZ85" s="117"/>
      <c r="EA85" s="117"/>
      <c r="EB85" s="117"/>
      <c r="EC85" s="117"/>
      <c r="ED85" s="117"/>
      <c r="EE85" s="117"/>
      <c r="EF85" s="117"/>
      <c r="EG85" s="117"/>
      <c r="EH85" s="117"/>
      <c r="EI85" s="117"/>
      <c r="EJ85" s="117"/>
      <c r="EK85" s="117"/>
      <c r="EL85" s="117"/>
      <c r="EM85" s="117"/>
      <c r="EN85" s="117"/>
      <c r="EO85" s="117"/>
      <c r="EP85" s="117"/>
      <c r="EQ85" s="117"/>
      <c r="ER85" s="117"/>
      <c r="ES85" s="117"/>
      <c r="ET85" s="117"/>
      <c r="EU85" s="117"/>
      <c r="EV85" s="117"/>
      <c r="EW85" s="117"/>
      <c r="EX85" s="117"/>
      <c r="EY85" s="117"/>
      <c r="EZ85" s="117"/>
      <c r="FA85" s="117"/>
      <c r="FB85" s="117"/>
      <c r="FC85" s="118"/>
      <c r="FD85" s="118"/>
      <c r="FE85" s="118"/>
      <c r="FF85" s="118"/>
      <c r="FG85" s="118"/>
      <c r="FH85" s="118"/>
      <c r="FI85" s="118"/>
      <c r="FJ85" s="118"/>
      <c r="FK85" s="118"/>
      <c r="FL85" s="118"/>
      <c r="FM85" s="118"/>
    </row>
    <row r="86" spans="1:169" s="119" customFormat="1" ht="25.5" x14ac:dyDescent="0.2">
      <c r="A86" s="94" t="s">
        <v>164</v>
      </c>
      <c r="B86" s="98" t="s">
        <v>142</v>
      </c>
      <c r="C86" s="115">
        <v>0</v>
      </c>
      <c r="D86" s="115">
        <v>0</v>
      </c>
      <c r="E86" s="116">
        <v>0</v>
      </c>
      <c r="F86" s="116">
        <v>0</v>
      </c>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c r="CH86" s="117"/>
      <c r="CI86" s="117"/>
      <c r="CJ86" s="117"/>
      <c r="CK86" s="117"/>
      <c r="CL86" s="117"/>
      <c r="CM86" s="117"/>
      <c r="CN86" s="117"/>
      <c r="CO86" s="117"/>
      <c r="CP86" s="117"/>
      <c r="CQ86" s="117"/>
      <c r="CR86" s="117"/>
      <c r="CS86" s="117"/>
      <c r="CT86" s="117"/>
      <c r="CU86" s="117"/>
      <c r="CV86" s="117"/>
      <c r="CW86" s="117"/>
      <c r="CX86" s="117"/>
      <c r="CY86" s="117"/>
      <c r="CZ86" s="117"/>
      <c r="DA86" s="117"/>
      <c r="DB86" s="117"/>
      <c r="DC86" s="117"/>
      <c r="DD86" s="117"/>
      <c r="DE86" s="117"/>
      <c r="DF86" s="117"/>
      <c r="DG86" s="117"/>
      <c r="DH86" s="117"/>
      <c r="DI86" s="117"/>
      <c r="DJ86" s="117"/>
      <c r="DK86" s="117"/>
      <c r="DL86" s="117"/>
      <c r="DM86" s="117"/>
      <c r="DN86" s="117"/>
      <c r="DO86" s="117"/>
      <c r="DP86" s="117"/>
      <c r="DQ86" s="117"/>
      <c r="DR86" s="117"/>
      <c r="DS86" s="117"/>
      <c r="DT86" s="117"/>
      <c r="DU86" s="117"/>
      <c r="DV86" s="117"/>
      <c r="DW86" s="117"/>
      <c r="DX86" s="117"/>
      <c r="DY86" s="117"/>
      <c r="DZ86" s="117"/>
      <c r="EA86" s="117"/>
      <c r="EB86" s="117"/>
      <c r="EC86" s="117"/>
      <c r="ED86" s="117"/>
      <c r="EE86" s="117"/>
      <c r="EF86" s="117"/>
      <c r="EG86" s="117"/>
      <c r="EH86" s="117"/>
      <c r="EI86" s="117"/>
      <c r="EJ86" s="117"/>
      <c r="EK86" s="117"/>
      <c r="EL86" s="117"/>
      <c r="EM86" s="117"/>
      <c r="EN86" s="117"/>
      <c r="EO86" s="117"/>
      <c r="EP86" s="117"/>
      <c r="EQ86" s="117"/>
      <c r="ER86" s="117"/>
      <c r="ES86" s="117"/>
      <c r="ET86" s="117"/>
      <c r="EU86" s="117"/>
      <c r="EV86" s="117"/>
      <c r="EW86" s="117"/>
      <c r="EX86" s="117"/>
      <c r="EY86" s="117"/>
      <c r="EZ86" s="117"/>
      <c r="FA86" s="117"/>
      <c r="FB86" s="117"/>
      <c r="FC86" s="118"/>
      <c r="FD86" s="118"/>
      <c r="FE86" s="118"/>
      <c r="FF86" s="118"/>
      <c r="FG86" s="118"/>
      <c r="FH86" s="118"/>
      <c r="FI86" s="118"/>
      <c r="FJ86" s="118"/>
      <c r="FK86" s="118"/>
      <c r="FL86" s="118"/>
      <c r="FM86" s="118"/>
    </row>
    <row r="87" spans="1:169" s="119" customFormat="1" x14ac:dyDescent="0.2">
      <c r="A87" s="98" t="s">
        <v>165</v>
      </c>
      <c r="B87" s="126" t="s">
        <v>166</v>
      </c>
      <c r="C87" s="115">
        <v>0</v>
      </c>
      <c r="D87" s="115">
        <v>0</v>
      </c>
      <c r="E87" s="116">
        <v>0</v>
      </c>
      <c r="F87" s="116">
        <v>0</v>
      </c>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7"/>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7"/>
      <c r="BN87" s="117"/>
      <c r="BO87" s="117"/>
      <c r="BP87" s="118"/>
      <c r="BQ87" s="118"/>
      <c r="BR87" s="118"/>
      <c r="BS87" s="118"/>
      <c r="BT87" s="118"/>
      <c r="BU87" s="118"/>
      <c r="BV87" s="118"/>
      <c r="BW87" s="118"/>
      <c r="BX87" s="118"/>
      <c r="BY87" s="118"/>
      <c r="BZ87" s="118"/>
      <c r="CA87" s="118"/>
      <c r="CB87" s="118"/>
      <c r="CC87" s="118"/>
      <c r="CD87" s="118"/>
      <c r="CE87" s="118"/>
      <c r="CF87" s="118"/>
      <c r="CG87" s="117"/>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c r="DG87" s="118"/>
      <c r="DH87" s="118"/>
      <c r="DI87" s="118"/>
      <c r="DJ87" s="118"/>
      <c r="DK87" s="118"/>
      <c r="DL87" s="118"/>
      <c r="DM87" s="118"/>
      <c r="DN87" s="118"/>
      <c r="DO87" s="118"/>
      <c r="DP87" s="118"/>
      <c r="DQ87" s="118"/>
      <c r="DR87" s="118"/>
      <c r="DS87" s="118"/>
      <c r="DT87" s="118"/>
      <c r="DU87" s="118"/>
      <c r="DV87" s="118"/>
      <c r="DW87" s="118"/>
      <c r="DX87" s="118"/>
      <c r="DY87" s="118"/>
      <c r="DZ87" s="118"/>
      <c r="EA87" s="118"/>
      <c r="EB87" s="118"/>
      <c r="EC87" s="118"/>
      <c r="ED87" s="118"/>
      <c r="EE87" s="118"/>
      <c r="EF87" s="118"/>
      <c r="EG87" s="118"/>
      <c r="EH87" s="118"/>
      <c r="EI87" s="118"/>
      <c r="EJ87" s="118"/>
      <c r="EK87" s="118"/>
      <c r="EL87" s="118"/>
      <c r="EM87" s="118"/>
      <c r="EN87" s="118"/>
      <c r="EO87" s="118"/>
      <c r="EP87" s="118"/>
      <c r="EQ87" s="118"/>
      <c r="ER87" s="118"/>
      <c r="ES87" s="118"/>
      <c r="ET87" s="118"/>
      <c r="EU87" s="118"/>
      <c r="EV87" s="118"/>
      <c r="EW87" s="118"/>
      <c r="EX87" s="118"/>
      <c r="EY87" s="118"/>
      <c r="EZ87" s="118"/>
      <c r="FA87" s="118"/>
      <c r="FB87" s="118"/>
      <c r="FC87" s="118"/>
      <c r="FD87" s="118"/>
      <c r="FE87" s="118"/>
      <c r="FF87" s="118"/>
      <c r="FG87" s="118"/>
      <c r="FH87" s="118"/>
      <c r="FI87" s="118"/>
      <c r="FJ87" s="118"/>
      <c r="FK87" s="118"/>
      <c r="FL87" s="118"/>
      <c r="FM87" s="118"/>
    </row>
    <row r="88" spans="1:169" s="119" customFormat="1" ht="63.75" x14ac:dyDescent="0.2">
      <c r="A88" s="98" t="s">
        <v>167</v>
      </c>
      <c r="B88" s="127" t="s">
        <v>168</v>
      </c>
      <c r="C88" s="115">
        <v>0</v>
      </c>
      <c r="D88" s="115">
        <v>0</v>
      </c>
      <c r="E88" s="116">
        <v>0</v>
      </c>
      <c r="F88" s="116">
        <v>0</v>
      </c>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7"/>
      <c r="BN88" s="117"/>
      <c r="BO88" s="117"/>
      <c r="BP88" s="118"/>
      <c r="BQ88" s="118"/>
      <c r="BR88" s="118"/>
      <c r="BS88" s="118"/>
      <c r="BT88" s="118"/>
      <c r="BU88" s="118"/>
      <c r="BV88" s="118"/>
      <c r="BW88" s="118"/>
      <c r="BX88" s="118"/>
      <c r="BY88" s="118"/>
      <c r="BZ88" s="118"/>
      <c r="CA88" s="118"/>
      <c r="CB88" s="118"/>
      <c r="CC88" s="118"/>
      <c r="CD88" s="118"/>
      <c r="CE88" s="118"/>
      <c r="CF88" s="118"/>
      <c r="CG88" s="117"/>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c r="DJ88" s="118"/>
      <c r="DK88" s="118"/>
      <c r="DL88" s="118"/>
      <c r="DM88" s="118"/>
      <c r="DN88" s="118"/>
      <c r="DO88" s="118"/>
      <c r="DP88" s="118"/>
      <c r="DQ88" s="118"/>
      <c r="DR88" s="118"/>
      <c r="DS88" s="118"/>
      <c r="DT88" s="118"/>
      <c r="DU88" s="118"/>
      <c r="DV88" s="118"/>
      <c r="DW88" s="118"/>
      <c r="DX88" s="118"/>
      <c r="DY88" s="118"/>
      <c r="DZ88" s="118"/>
      <c r="EA88" s="118"/>
      <c r="EB88" s="118"/>
      <c r="EC88" s="118"/>
      <c r="ED88" s="118"/>
      <c r="EE88" s="118"/>
      <c r="EF88" s="118"/>
      <c r="EG88" s="118"/>
      <c r="EH88" s="118"/>
      <c r="EI88" s="118"/>
      <c r="EJ88" s="118"/>
      <c r="EK88" s="118"/>
      <c r="EL88" s="118"/>
      <c r="EM88" s="118"/>
      <c r="EN88" s="118"/>
      <c r="EO88" s="118"/>
      <c r="EP88" s="118"/>
      <c r="EQ88" s="118"/>
      <c r="ER88" s="118"/>
      <c r="ES88" s="118"/>
      <c r="ET88" s="118"/>
      <c r="EU88" s="118"/>
      <c r="EV88" s="118"/>
      <c r="EW88" s="118"/>
      <c r="EX88" s="118"/>
      <c r="EY88" s="118"/>
      <c r="EZ88" s="118"/>
      <c r="FA88" s="118"/>
      <c r="FB88" s="118"/>
      <c r="FC88" s="118"/>
      <c r="FD88" s="118"/>
      <c r="FE88" s="118"/>
      <c r="FF88" s="118"/>
      <c r="FG88" s="118"/>
      <c r="FH88" s="118"/>
      <c r="FI88" s="118"/>
      <c r="FJ88" s="118"/>
      <c r="FK88" s="118"/>
      <c r="FL88" s="118"/>
      <c r="FM88" s="118"/>
    </row>
    <row r="89" spans="1:169" s="119" customFormat="1" ht="25.5" x14ac:dyDescent="0.2">
      <c r="A89" s="98" t="s">
        <v>169</v>
      </c>
      <c r="B89" s="128" t="s">
        <v>170</v>
      </c>
      <c r="C89" s="115">
        <v>0</v>
      </c>
      <c r="D89" s="115">
        <v>0</v>
      </c>
      <c r="E89" s="116">
        <v>0</v>
      </c>
      <c r="F89" s="116">
        <v>0</v>
      </c>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7"/>
      <c r="BN89" s="117"/>
      <c r="BO89" s="117"/>
      <c r="BP89" s="118"/>
      <c r="BQ89" s="118"/>
      <c r="BR89" s="118"/>
      <c r="BS89" s="118"/>
      <c r="BT89" s="118"/>
      <c r="BU89" s="118"/>
      <c r="BV89" s="118"/>
      <c r="BW89" s="118"/>
      <c r="BX89" s="118"/>
      <c r="BY89" s="118"/>
      <c r="BZ89" s="118"/>
      <c r="CA89" s="118"/>
      <c r="CB89" s="118"/>
      <c r="CC89" s="118"/>
      <c r="CD89" s="118"/>
      <c r="CE89" s="118"/>
      <c r="CF89" s="118"/>
      <c r="CG89" s="117"/>
      <c r="CH89" s="118"/>
      <c r="CI89" s="118"/>
      <c r="CJ89" s="118"/>
      <c r="CK89" s="118"/>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8"/>
      <c r="DH89" s="118"/>
      <c r="DI89" s="118"/>
      <c r="DJ89" s="118"/>
      <c r="DK89" s="118"/>
      <c r="DL89" s="118"/>
      <c r="DM89" s="118"/>
      <c r="DN89" s="118"/>
      <c r="DO89" s="118"/>
      <c r="DP89" s="118"/>
      <c r="DQ89" s="118"/>
      <c r="DR89" s="118"/>
      <c r="DS89" s="118"/>
      <c r="DT89" s="118"/>
      <c r="DU89" s="118"/>
      <c r="DV89" s="118"/>
      <c r="DW89" s="118"/>
      <c r="DX89" s="118"/>
      <c r="DY89" s="118"/>
      <c r="DZ89" s="118"/>
      <c r="EA89" s="118"/>
      <c r="EB89" s="118"/>
      <c r="EC89" s="118"/>
      <c r="ED89" s="118"/>
      <c r="EE89" s="118"/>
      <c r="EF89" s="118"/>
      <c r="EG89" s="118"/>
      <c r="EH89" s="118"/>
      <c r="EI89" s="118"/>
      <c r="EJ89" s="118"/>
      <c r="EK89" s="118"/>
      <c r="EL89" s="118"/>
      <c r="EM89" s="118"/>
      <c r="EN89" s="118"/>
      <c r="EO89" s="118"/>
      <c r="EP89" s="118"/>
      <c r="EQ89" s="118"/>
      <c r="ER89" s="118"/>
      <c r="ES89" s="118"/>
      <c r="ET89" s="118"/>
      <c r="EU89" s="118"/>
      <c r="EV89" s="118"/>
      <c r="EW89" s="118"/>
      <c r="EX89" s="118"/>
      <c r="EY89" s="118"/>
      <c r="EZ89" s="118"/>
      <c r="FA89" s="118"/>
      <c r="FB89" s="118"/>
      <c r="FC89" s="118"/>
      <c r="FD89" s="118"/>
      <c r="FE89" s="118"/>
      <c r="FF89" s="118"/>
      <c r="FG89" s="118"/>
      <c r="FH89" s="118"/>
      <c r="FI89" s="118"/>
      <c r="FJ89" s="118"/>
      <c r="FK89" s="118"/>
      <c r="FL89" s="118"/>
      <c r="FM89" s="118"/>
    </row>
    <row r="90" spans="1:169" ht="38.25" x14ac:dyDescent="0.2">
      <c r="A90" s="19" t="s">
        <v>171</v>
      </c>
      <c r="B90" s="26" t="s">
        <v>172</v>
      </c>
      <c r="C90" s="21">
        <f t="shared" ref="C90:F90" si="20">C93+C91</f>
        <v>0</v>
      </c>
      <c r="D90" s="21">
        <f t="shared" si="20"/>
        <v>0</v>
      </c>
      <c r="E90" s="21">
        <f t="shared" si="20"/>
        <v>0</v>
      </c>
      <c r="F90" s="21">
        <f t="shared" si="20"/>
        <v>0</v>
      </c>
      <c r="BM90" s="25"/>
      <c r="BN90" s="25"/>
      <c r="BO90" s="25"/>
      <c r="CG90" s="25"/>
    </row>
    <row r="91" spans="1:169" s="119" customFormat="1" x14ac:dyDescent="0.2">
      <c r="A91" s="98" t="s">
        <v>173</v>
      </c>
      <c r="B91" s="128" t="s">
        <v>174</v>
      </c>
      <c r="C91" s="115">
        <f t="shared" ref="C91:F91" si="21">C92</f>
        <v>0</v>
      </c>
      <c r="D91" s="115">
        <f t="shared" si="21"/>
        <v>0</v>
      </c>
      <c r="E91" s="115">
        <f t="shared" si="21"/>
        <v>0</v>
      </c>
      <c r="F91" s="115">
        <f t="shared" si="21"/>
        <v>0</v>
      </c>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7"/>
      <c r="BN91" s="117"/>
      <c r="BO91" s="117"/>
      <c r="BP91" s="118"/>
      <c r="BQ91" s="118"/>
      <c r="BR91" s="118"/>
      <c r="BS91" s="118"/>
      <c r="BT91" s="118"/>
      <c r="BU91" s="118"/>
      <c r="BV91" s="118"/>
      <c r="BW91" s="118"/>
      <c r="BX91" s="118"/>
      <c r="BY91" s="118"/>
      <c r="BZ91" s="118"/>
      <c r="CA91" s="118"/>
      <c r="CB91" s="118"/>
      <c r="CC91" s="118"/>
      <c r="CD91" s="118"/>
      <c r="CE91" s="118"/>
      <c r="CF91" s="118"/>
      <c r="CG91" s="117"/>
      <c r="CH91" s="118"/>
      <c r="CI91" s="118"/>
      <c r="CJ91" s="118"/>
      <c r="CK91" s="118"/>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8"/>
      <c r="DH91" s="118"/>
      <c r="DI91" s="118"/>
      <c r="DJ91" s="118"/>
      <c r="DK91" s="118"/>
      <c r="DL91" s="118"/>
      <c r="DM91" s="118"/>
      <c r="DN91" s="118"/>
      <c r="DO91" s="118"/>
      <c r="DP91" s="118"/>
      <c r="DQ91" s="118"/>
      <c r="DR91" s="118"/>
      <c r="DS91" s="118"/>
      <c r="DT91" s="118"/>
      <c r="DU91" s="118"/>
      <c r="DV91" s="118"/>
      <c r="DW91" s="118"/>
      <c r="DX91" s="118"/>
      <c r="DY91" s="118"/>
      <c r="DZ91" s="118"/>
      <c r="EA91" s="118"/>
      <c r="EB91" s="118"/>
      <c r="EC91" s="118"/>
      <c r="ED91" s="118"/>
      <c r="EE91" s="118"/>
      <c r="EF91" s="118"/>
      <c r="EG91" s="118"/>
      <c r="EH91" s="118"/>
      <c r="EI91" s="118"/>
      <c r="EJ91" s="118"/>
      <c r="EK91" s="118"/>
      <c r="EL91" s="118"/>
      <c r="EM91" s="118"/>
      <c r="EN91" s="118"/>
      <c r="EO91" s="118"/>
      <c r="EP91" s="118"/>
      <c r="EQ91" s="118"/>
      <c r="ER91" s="118"/>
      <c r="ES91" s="118"/>
      <c r="ET91" s="118"/>
      <c r="EU91" s="118"/>
      <c r="EV91" s="118"/>
      <c r="EW91" s="118"/>
      <c r="EX91" s="118"/>
      <c r="EY91" s="118"/>
      <c r="EZ91" s="118"/>
      <c r="FA91" s="118"/>
      <c r="FB91" s="118"/>
      <c r="FC91" s="118"/>
      <c r="FD91" s="118"/>
      <c r="FE91" s="118"/>
      <c r="FF91" s="118"/>
      <c r="FG91" s="118"/>
      <c r="FH91" s="118"/>
      <c r="FI91" s="118"/>
      <c r="FJ91" s="118"/>
      <c r="FK91" s="118"/>
      <c r="FL91" s="118"/>
      <c r="FM91" s="118"/>
    </row>
    <row r="92" spans="1:169" s="119" customFormat="1" x14ac:dyDescent="0.2">
      <c r="A92" s="98" t="s">
        <v>175</v>
      </c>
      <c r="B92" s="128" t="s">
        <v>176</v>
      </c>
      <c r="C92" s="115">
        <v>0</v>
      </c>
      <c r="D92" s="115">
        <v>0</v>
      </c>
      <c r="E92" s="115">
        <v>0</v>
      </c>
      <c r="F92" s="115">
        <v>0</v>
      </c>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7"/>
      <c r="BN92" s="117"/>
      <c r="BO92" s="117"/>
      <c r="BP92" s="118"/>
      <c r="BQ92" s="118"/>
      <c r="BR92" s="118"/>
      <c r="BS92" s="118"/>
      <c r="BT92" s="118"/>
      <c r="BU92" s="118"/>
      <c r="BV92" s="118"/>
      <c r="BW92" s="118"/>
      <c r="BX92" s="118"/>
      <c r="BY92" s="118"/>
      <c r="BZ92" s="118"/>
      <c r="CA92" s="118"/>
      <c r="CB92" s="118"/>
      <c r="CC92" s="118"/>
      <c r="CD92" s="118"/>
      <c r="CE92" s="118"/>
      <c r="CF92" s="118"/>
      <c r="CG92" s="117"/>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c r="DH92" s="118"/>
      <c r="DI92" s="118"/>
      <c r="DJ92" s="118"/>
      <c r="DK92" s="118"/>
      <c r="DL92" s="118"/>
      <c r="DM92" s="118"/>
      <c r="DN92" s="118"/>
      <c r="DO92" s="118"/>
      <c r="DP92" s="118"/>
      <c r="DQ92" s="118"/>
      <c r="DR92" s="118"/>
      <c r="DS92" s="118"/>
      <c r="DT92" s="118"/>
      <c r="DU92" s="118"/>
      <c r="DV92" s="118"/>
      <c r="DW92" s="118"/>
      <c r="DX92" s="118"/>
      <c r="DY92" s="118"/>
      <c r="DZ92" s="118"/>
      <c r="EA92" s="118"/>
      <c r="EB92" s="118"/>
      <c r="EC92" s="118"/>
      <c r="ED92" s="118"/>
      <c r="EE92" s="118"/>
      <c r="EF92" s="118"/>
      <c r="EG92" s="118"/>
      <c r="EH92" s="118"/>
      <c r="EI92" s="118"/>
      <c r="EJ92" s="118"/>
      <c r="EK92" s="118"/>
      <c r="EL92" s="118"/>
      <c r="EM92" s="118"/>
      <c r="EN92" s="118"/>
      <c r="EO92" s="118"/>
      <c r="EP92" s="118"/>
      <c r="EQ92" s="118"/>
      <c r="ER92" s="118"/>
      <c r="ES92" s="118"/>
      <c r="ET92" s="118"/>
      <c r="EU92" s="118"/>
      <c r="EV92" s="118"/>
      <c r="EW92" s="118"/>
      <c r="EX92" s="118"/>
      <c r="EY92" s="118"/>
      <c r="EZ92" s="118"/>
      <c r="FA92" s="118"/>
      <c r="FB92" s="118"/>
      <c r="FC92" s="118"/>
      <c r="FD92" s="118"/>
      <c r="FE92" s="118"/>
      <c r="FF92" s="118"/>
      <c r="FG92" s="118"/>
      <c r="FH92" s="118"/>
      <c r="FI92" s="118"/>
      <c r="FJ92" s="118"/>
      <c r="FK92" s="118"/>
      <c r="FL92" s="118"/>
      <c r="FM92" s="118"/>
    </row>
    <row r="93" spans="1:169" s="119" customFormat="1" x14ac:dyDescent="0.2">
      <c r="A93" s="98" t="s">
        <v>177</v>
      </c>
      <c r="B93" s="128" t="s">
        <v>178</v>
      </c>
      <c r="C93" s="115">
        <f t="shared" ref="C93:F93" si="22">C94</f>
        <v>0</v>
      </c>
      <c r="D93" s="115">
        <f t="shared" si="22"/>
        <v>0</v>
      </c>
      <c r="E93" s="115">
        <f t="shared" si="22"/>
        <v>0</v>
      </c>
      <c r="F93" s="115">
        <f t="shared" si="22"/>
        <v>0</v>
      </c>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7"/>
      <c r="BN93" s="117"/>
      <c r="BO93" s="117"/>
      <c r="BP93" s="118"/>
      <c r="BQ93" s="118"/>
      <c r="BR93" s="118"/>
      <c r="BS93" s="118"/>
      <c r="BT93" s="118"/>
      <c r="BU93" s="118"/>
      <c r="BV93" s="118"/>
      <c r="BW93" s="118"/>
      <c r="BX93" s="118"/>
      <c r="BY93" s="118"/>
      <c r="BZ93" s="118"/>
      <c r="CA93" s="118"/>
      <c r="CB93" s="118"/>
      <c r="CC93" s="118"/>
      <c r="CD93" s="118"/>
      <c r="CE93" s="118"/>
      <c r="CF93" s="118"/>
      <c r="CG93" s="117"/>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c r="DJ93" s="118"/>
      <c r="DK93" s="118"/>
      <c r="DL93" s="118"/>
      <c r="DM93" s="118"/>
      <c r="DN93" s="118"/>
      <c r="DO93" s="118"/>
      <c r="DP93" s="118"/>
      <c r="DQ93" s="118"/>
      <c r="DR93" s="118"/>
      <c r="DS93" s="118"/>
      <c r="DT93" s="118"/>
      <c r="DU93" s="118"/>
      <c r="DV93" s="118"/>
      <c r="DW93" s="118"/>
      <c r="DX93" s="118"/>
      <c r="DY93" s="118"/>
      <c r="DZ93" s="118"/>
      <c r="EA93" s="118"/>
      <c r="EB93" s="118"/>
      <c r="EC93" s="118"/>
      <c r="ED93" s="118"/>
      <c r="EE93" s="118"/>
      <c r="EF93" s="118"/>
      <c r="EG93" s="118"/>
      <c r="EH93" s="118"/>
      <c r="EI93" s="118"/>
      <c r="EJ93" s="118"/>
      <c r="EK93" s="118"/>
      <c r="EL93" s="118"/>
      <c r="EM93" s="118"/>
      <c r="EN93" s="118"/>
      <c r="EO93" s="118"/>
      <c r="EP93" s="118"/>
      <c r="EQ93" s="118"/>
      <c r="ER93" s="118"/>
      <c r="ES93" s="118"/>
      <c r="ET93" s="118"/>
      <c r="EU93" s="118"/>
      <c r="EV93" s="118"/>
      <c r="EW93" s="118"/>
      <c r="EX93" s="118"/>
      <c r="EY93" s="118"/>
      <c r="EZ93" s="118"/>
      <c r="FA93" s="118"/>
      <c r="FB93" s="118"/>
      <c r="FC93" s="118"/>
      <c r="FD93" s="118"/>
      <c r="FE93" s="118"/>
      <c r="FF93" s="118"/>
      <c r="FG93" s="118"/>
      <c r="FH93" s="118"/>
      <c r="FI93" s="118"/>
      <c r="FJ93" s="118"/>
      <c r="FK93" s="118"/>
      <c r="FL93" s="118"/>
      <c r="FM93" s="118"/>
    </row>
    <row r="94" spans="1:169" s="119" customFormat="1" x14ac:dyDescent="0.2">
      <c r="A94" s="98" t="s">
        <v>179</v>
      </c>
      <c r="B94" s="128" t="s">
        <v>180</v>
      </c>
      <c r="C94" s="115">
        <v>0</v>
      </c>
      <c r="D94" s="115">
        <v>0</v>
      </c>
      <c r="E94" s="116">
        <v>0</v>
      </c>
      <c r="F94" s="116">
        <v>0</v>
      </c>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7"/>
      <c r="BN94" s="117"/>
      <c r="BO94" s="117"/>
      <c r="BP94" s="118"/>
      <c r="BQ94" s="118"/>
      <c r="BR94" s="118"/>
      <c r="BS94" s="118"/>
      <c r="BT94" s="118"/>
      <c r="BU94" s="118"/>
      <c r="BV94" s="118"/>
      <c r="BW94" s="118"/>
      <c r="BX94" s="118"/>
      <c r="BY94" s="118"/>
      <c r="BZ94" s="118"/>
      <c r="CA94" s="118"/>
      <c r="CB94" s="118"/>
      <c r="CC94" s="118"/>
      <c r="CD94" s="118"/>
      <c r="CE94" s="118"/>
      <c r="CF94" s="118"/>
      <c r="CG94" s="117"/>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8"/>
      <c r="ED94" s="118"/>
      <c r="EE94" s="118"/>
      <c r="EF94" s="118"/>
      <c r="EG94" s="118"/>
      <c r="EH94" s="118"/>
      <c r="EI94" s="118"/>
      <c r="EJ94" s="118"/>
      <c r="EK94" s="118"/>
      <c r="EL94" s="118"/>
      <c r="EM94" s="118"/>
      <c r="EN94" s="118"/>
      <c r="EO94" s="118"/>
      <c r="EP94" s="118"/>
      <c r="EQ94" s="118"/>
      <c r="ER94" s="118"/>
      <c r="ES94" s="118"/>
      <c r="ET94" s="118"/>
      <c r="EU94" s="118"/>
      <c r="EV94" s="118"/>
      <c r="EW94" s="118"/>
      <c r="EX94" s="118"/>
      <c r="EY94" s="118"/>
      <c r="EZ94" s="118"/>
      <c r="FA94" s="118"/>
      <c r="FB94" s="118"/>
      <c r="FC94" s="118"/>
      <c r="FD94" s="118"/>
      <c r="FE94" s="118"/>
      <c r="FF94" s="118"/>
      <c r="FG94" s="118"/>
      <c r="FH94" s="118"/>
      <c r="FI94" s="118"/>
      <c r="FJ94" s="118"/>
      <c r="FK94" s="118"/>
      <c r="FL94" s="118"/>
      <c r="FM94" s="118"/>
    </row>
    <row r="95" spans="1:169" ht="38.25" x14ac:dyDescent="0.2">
      <c r="A95" s="19" t="s">
        <v>181</v>
      </c>
      <c r="B95" s="26" t="s">
        <v>172</v>
      </c>
      <c r="C95" s="21">
        <f t="shared" ref="C95:F95" si="23">C96+C99</f>
        <v>0</v>
      </c>
      <c r="D95" s="21">
        <f t="shared" si="23"/>
        <v>0</v>
      </c>
      <c r="E95" s="21">
        <f t="shared" si="23"/>
        <v>0</v>
      </c>
      <c r="F95" s="21">
        <f t="shared" si="23"/>
        <v>0</v>
      </c>
      <c r="BM95" s="25"/>
      <c r="BN95" s="25"/>
      <c r="BO95" s="25"/>
      <c r="CG95" s="25"/>
    </row>
    <row r="96" spans="1:169" s="119" customFormat="1" x14ac:dyDescent="0.2">
      <c r="A96" s="98" t="s">
        <v>182</v>
      </c>
      <c r="B96" s="128" t="s">
        <v>178</v>
      </c>
      <c r="C96" s="115">
        <f t="shared" ref="C96:F96" si="24">C97+C98</f>
        <v>0</v>
      </c>
      <c r="D96" s="115">
        <f t="shared" si="24"/>
        <v>0</v>
      </c>
      <c r="E96" s="115">
        <f t="shared" si="24"/>
        <v>0</v>
      </c>
      <c r="F96" s="115">
        <f t="shared" si="24"/>
        <v>0</v>
      </c>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7"/>
      <c r="BN96" s="117"/>
      <c r="BO96" s="117"/>
      <c r="BP96" s="118"/>
      <c r="BQ96" s="118"/>
      <c r="BR96" s="118"/>
      <c r="BS96" s="118"/>
      <c r="BT96" s="118"/>
      <c r="BU96" s="118"/>
      <c r="BV96" s="118"/>
      <c r="BW96" s="118"/>
      <c r="BX96" s="118"/>
      <c r="BY96" s="118"/>
      <c r="BZ96" s="118"/>
      <c r="CA96" s="118"/>
      <c r="CB96" s="118"/>
      <c r="CC96" s="118"/>
      <c r="CD96" s="118"/>
      <c r="CE96" s="118"/>
      <c r="CF96" s="118"/>
      <c r="CG96" s="117"/>
      <c r="CH96" s="118"/>
      <c r="CI96" s="118"/>
      <c r="CJ96" s="118"/>
      <c r="CK96" s="118"/>
      <c r="CL96" s="118"/>
      <c r="CM96" s="118"/>
      <c r="CN96" s="118"/>
      <c r="CO96" s="118"/>
      <c r="CP96" s="118"/>
      <c r="CQ96" s="118"/>
      <c r="CR96" s="118"/>
      <c r="CS96" s="118"/>
      <c r="CT96" s="118"/>
      <c r="CU96" s="118"/>
      <c r="CV96" s="118"/>
      <c r="CW96" s="118"/>
      <c r="CX96" s="118"/>
      <c r="CY96" s="118"/>
      <c r="CZ96" s="118"/>
      <c r="DA96" s="118"/>
      <c r="DB96" s="118"/>
      <c r="DC96" s="118"/>
      <c r="DD96" s="118"/>
      <c r="DE96" s="118"/>
      <c r="DF96" s="118"/>
      <c r="DG96" s="118"/>
      <c r="DH96" s="118"/>
      <c r="DI96" s="118"/>
      <c r="DJ96" s="118"/>
      <c r="DK96" s="118"/>
      <c r="DL96" s="118"/>
      <c r="DM96" s="118"/>
      <c r="DN96" s="118"/>
      <c r="DO96" s="118"/>
      <c r="DP96" s="118"/>
      <c r="DQ96" s="118"/>
      <c r="DR96" s="118"/>
      <c r="DS96" s="118"/>
      <c r="DT96" s="118"/>
      <c r="DU96" s="118"/>
      <c r="DV96" s="118"/>
      <c r="DW96" s="118"/>
      <c r="DX96" s="118"/>
      <c r="DY96" s="118"/>
      <c r="DZ96" s="118"/>
      <c r="EA96" s="118"/>
      <c r="EB96" s="118"/>
      <c r="EC96" s="118"/>
      <c r="ED96" s="118"/>
      <c r="EE96" s="118"/>
      <c r="EF96" s="118"/>
      <c r="EG96" s="118"/>
      <c r="EH96" s="118"/>
      <c r="EI96" s="118"/>
      <c r="EJ96" s="118"/>
      <c r="EK96" s="118"/>
      <c r="EL96" s="118"/>
      <c r="EM96" s="118"/>
      <c r="EN96" s="118"/>
      <c r="EO96" s="118"/>
      <c r="EP96" s="118"/>
      <c r="EQ96" s="118"/>
      <c r="ER96" s="118"/>
      <c r="ES96" s="118"/>
      <c r="ET96" s="118"/>
      <c r="EU96" s="118"/>
      <c r="EV96" s="118"/>
      <c r="EW96" s="118"/>
      <c r="EX96" s="118"/>
      <c r="EY96" s="118"/>
      <c r="EZ96" s="118"/>
      <c r="FA96" s="118"/>
      <c r="FB96" s="118"/>
      <c r="FC96" s="118"/>
      <c r="FD96" s="118"/>
      <c r="FE96" s="118"/>
      <c r="FF96" s="118"/>
      <c r="FG96" s="118"/>
      <c r="FH96" s="118"/>
      <c r="FI96" s="118"/>
      <c r="FJ96" s="118"/>
      <c r="FK96" s="118"/>
      <c r="FL96" s="118"/>
      <c r="FM96" s="118"/>
    </row>
    <row r="97" spans="1:169" s="119" customFormat="1" x14ac:dyDescent="0.2">
      <c r="A97" s="98" t="s">
        <v>183</v>
      </c>
      <c r="B97" s="128" t="s">
        <v>184</v>
      </c>
      <c r="C97" s="115">
        <v>0</v>
      </c>
      <c r="D97" s="115">
        <v>0</v>
      </c>
      <c r="E97" s="116">
        <v>0</v>
      </c>
      <c r="F97" s="116">
        <v>0</v>
      </c>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7"/>
      <c r="BN97" s="117"/>
      <c r="BO97" s="117"/>
      <c r="BP97" s="118"/>
      <c r="BQ97" s="118"/>
      <c r="BR97" s="118"/>
      <c r="BS97" s="118"/>
      <c r="BT97" s="118"/>
      <c r="BU97" s="118"/>
      <c r="BV97" s="118"/>
      <c r="BW97" s="118"/>
      <c r="BX97" s="118"/>
      <c r="BY97" s="118"/>
      <c r="BZ97" s="118"/>
      <c r="CA97" s="118"/>
      <c r="CB97" s="118"/>
      <c r="CC97" s="118"/>
      <c r="CD97" s="118"/>
      <c r="CE97" s="118"/>
      <c r="CF97" s="118"/>
      <c r="CG97" s="117"/>
      <c r="CH97" s="118"/>
      <c r="CI97" s="118"/>
      <c r="CJ97" s="118"/>
      <c r="CK97" s="118"/>
      <c r="CL97" s="118"/>
      <c r="CM97" s="118"/>
      <c r="CN97" s="118"/>
      <c r="CO97" s="118"/>
      <c r="CP97" s="118"/>
      <c r="CQ97" s="118"/>
      <c r="CR97" s="118"/>
      <c r="CS97" s="118"/>
      <c r="CT97" s="118"/>
      <c r="CU97" s="118"/>
      <c r="CV97" s="118"/>
      <c r="CW97" s="118"/>
      <c r="CX97" s="118"/>
      <c r="CY97" s="118"/>
      <c r="CZ97" s="118"/>
      <c r="DA97" s="118"/>
      <c r="DB97" s="118"/>
      <c r="DC97" s="118"/>
      <c r="DD97" s="118"/>
      <c r="DE97" s="118"/>
      <c r="DF97" s="118"/>
      <c r="DG97" s="118"/>
      <c r="DH97" s="118"/>
      <c r="DI97" s="118"/>
      <c r="DJ97" s="118"/>
      <c r="DK97" s="118"/>
      <c r="DL97" s="118"/>
      <c r="DM97" s="118"/>
      <c r="DN97" s="118"/>
      <c r="DO97" s="118"/>
      <c r="DP97" s="118"/>
      <c r="DQ97" s="118"/>
      <c r="DR97" s="118"/>
      <c r="DS97" s="118"/>
      <c r="DT97" s="118"/>
      <c r="DU97" s="118"/>
      <c r="DV97" s="118"/>
      <c r="DW97" s="118"/>
      <c r="DX97" s="118"/>
      <c r="DY97" s="118"/>
      <c r="DZ97" s="118"/>
      <c r="EA97" s="118"/>
      <c r="EB97" s="118"/>
      <c r="EC97" s="118"/>
      <c r="ED97" s="118"/>
      <c r="EE97" s="118"/>
      <c r="EF97" s="118"/>
      <c r="EG97" s="118"/>
      <c r="EH97" s="118"/>
      <c r="EI97" s="118"/>
      <c r="EJ97" s="118"/>
      <c r="EK97" s="118"/>
      <c r="EL97" s="118"/>
      <c r="EM97" s="118"/>
      <c r="EN97" s="118"/>
      <c r="EO97" s="118"/>
      <c r="EP97" s="118"/>
      <c r="EQ97" s="118"/>
      <c r="ER97" s="118"/>
      <c r="ES97" s="118"/>
      <c r="ET97" s="118"/>
      <c r="EU97" s="118"/>
      <c r="EV97" s="118"/>
      <c r="EW97" s="118"/>
      <c r="EX97" s="118"/>
      <c r="EY97" s="118"/>
      <c r="EZ97" s="118"/>
      <c r="FA97" s="118"/>
      <c r="FB97" s="118"/>
      <c r="FC97" s="118"/>
      <c r="FD97" s="118"/>
      <c r="FE97" s="118"/>
      <c r="FF97" s="118"/>
      <c r="FG97" s="118"/>
      <c r="FH97" s="118"/>
      <c r="FI97" s="118"/>
      <c r="FJ97" s="118"/>
      <c r="FK97" s="118"/>
      <c r="FL97" s="118"/>
      <c r="FM97" s="118"/>
    </row>
    <row r="98" spans="1:169" s="119" customFormat="1" x14ac:dyDescent="0.2">
      <c r="A98" s="98" t="s">
        <v>185</v>
      </c>
      <c r="B98" s="128" t="s">
        <v>186</v>
      </c>
      <c r="C98" s="115">
        <v>0</v>
      </c>
      <c r="D98" s="115">
        <v>0</v>
      </c>
      <c r="E98" s="116">
        <v>0</v>
      </c>
      <c r="F98" s="116"/>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7"/>
      <c r="BN98" s="117"/>
      <c r="BO98" s="117"/>
      <c r="BP98" s="118"/>
      <c r="BQ98" s="118"/>
      <c r="BR98" s="118"/>
      <c r="BS98" s="118"/>
      <c r="BT98" s="118"/>
      <c r="BU98" s="118"/>
      <c r="BV98" s="118"/>
      <c r="BW98" s="118"/>
      <c r="BX98" s="118"/>
      <c r="BY98" s="118"/>
      <c r="BZ98" s="118"/>
      <c r="CA98" s="118"/>
      <c r="CB98" s="118"/>
      <c r="CC98" s="118"/>
      <c r="CD98" s="118"/>
      <c r="CE98" s="118"/>
      <c r="CF98" s="118"/>
      <c r="CG98" s="117"/>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c r="DJ98" s="118"/>
      <c r="DK98" s="118"/>
      <c r="DL98" s="118"/>
      <c r="DM98" s="118"/>
      <c r="DN98" s="118"/>
      <c r="DO98" s="118"/>
      <c r="DP98" s="118"/>
      <c r="DQ98" s="118"/>
      <c r="DR98" s="118"/>
      <c r="DS98" s="118"/>
      <c r="DT98" s="118"/>
      <c r="DU98" s="118"/>
      <c r="DV98" s="118"/>
      <c r="DW98" s="118"/>
      <c r="DX98" s="118"/>
      <c r="DY98" s="118"/>
      <c r="DZ98" s="118"/>
      <c r="EA98" s="118"/>
      <c r="EB98" s="118"/>
      <c r="EC98" s="118"/>
      <c r="ED98" s="118"/>
      <c r="EE98" s="118"/>
      <c r="EF98" s="118"/>
      <c r="EG98" s="118"/>
      <c r="EH98" s="118"/>
      <c r="EI98" s="118"/>
      <c r="EJ98" s="118"/>
      <c r="EK98" s="118"/>
      <c r="EL98" s="118"/>
      <c r="EM98" s="118"/>
      <c r="EN98" s="118"/>
      <c r="EO98" s="118"/>
      <c r="EP98" s="118"/>
      <c r="EQ98" s="118"/>
      <c r="ER98" s="118"/>
      <c r="ES98" s="118"/>
      <c r="ET98" s="118"/>
      <c r="EU98" s="118"/>
      <c r="EV98" s="118"/>
      <c r="EW98" s="118"/>
      <c r="EX98" s="118"/>
      <c r="EY98" s="118"/>
      <c r="EZ98" s="118"/>
      <c r="FA98" s="118"/>
      <c r="FB98" s="118"/>
      <c r="FC98" s="118"/>
      <c r="FD98" s="118"/>
      <c r="FE98" s="118"/>
      <c r="FF98" s="118"/>
      <c r="FG98" s="118"/>
      <c r="FH98" s="118"/>
      <c r="FI98" s="118"/>
      <c r="FJ98" s="118"/>
      <c r="FK98" s="118"/>
      <c r="FL98" s="118"/>
      <c r="FM98" s="118"/>
    </row>
    <row r="99" spans="1:169" x14ac:dyDescent="0.2">
      <c r="A99" s="19" t="s">
        <v>187</v>
      </c>
      <c r="B99" s="26" t="s">
        <v>518</v>
      </c>
      <c r="C99" s="21">
        <f t="shared" ref="C99:F99" si="25">C100+C101</f>
        <v>0</v>
      </c>
      <c r="D99" s="21">
        <f t="shared" si="25"/>
        <v>0</v>
      </c>
      <c r="E99" s="21">
        <f t="shared" si="25"/>
        <v>0</v>
      </c>
      <c r="F99" s="21">
        <f t="shared" si="25"/>
        <v>0</v>
      </c>
      <c r="BM99" s="25"/>
      <c r="BN99" s="25"/>
      <c r="BO99" s="25"/>
      <c r="CG99" s="25"/>
    </row>
    <row r="100" spans="1:169" s="119" customFormat="1" x14ac:dyDescent="0.2">
      <c r="A100" s="98" t="s">
        <v>188</v>
      </c>
      <c r="B100" s="128" t="s">
        <v>184</v>
      </c>
      <c r="C100" s="115">
        <v>0</v>
      </c>
      <c r="D100" s="115">
        <v>0</v>
      </c>
      <c r="E100" s="116">
        <v>0</v>
      </c>
      <c r="F100" s="116">
        <v>0</v>
      </c>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7"/>
      <c r="BN100" s="117"/>
      <c r="BO100" s="117"/>
      <c r="BP100" s="118"/>
      <c r="BQ100" s="118"/>
      <c r="BR100" s="118"/>
      <c r="BS100" s="118"/>
      <c r="BT100" s="118"/>
      <c r="BU100" s="118"/>
      <c r="BV100" s="118"/>
      <c r="BW100" s="118"/>
      <c r="BX100" s="118"/>
      <c r="BY100" s="118"/>
      <c r="BZ100" s="118"/>
      <c r="CA100" s="118"/>
      <c r="CB100" s="118"/>
      <c r="CC100" s="118"/>
      <c r="CD100" s="118"/>
      <c r="CE100" s="118"/>
      <c r="CF100" s="118"/>
      <c r="CG100" s="117"/>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c r="DH100" s="118"/>
      <c r="DI100" s="118"/>
      <c r="DJ100" s="118"/>
      <c r="DK100" s="118"/>
      <c r="DL100" s="118"/>
      <c r="DM100" s="118"/>
      <c r="DN100" s="118"/>
      <c r="DO100" s="118"/>
      <c r="DP100" s="118"/>
      <c r="DQ100" s="118"/>
      <c r="DR100" s="118"/>
      <c r="DS100" s="118"/>
      <c r="DT100" s="118"/>
      <c r="DU100" s="118"/>
      <c r="DV100" s="118"/>
      <c r="DW100" s="118"/>
      <c r="DX100" s="118"/>
      <c r="DY100" s="118"/>
      <c r="DZ100" s="118"/>
      <c r="EA100" s="118"/>
      <c r="EB100" s="118"/>
      <c r="EC100" s="118"/>
      <c r="ED100" s="118"/>
      <c r="EE100" s="118"/>
      <c r="EF100" s="118"/>
      <c r="EG100" s="118"/>
      <c r="EH100" s="118"/>
      <c r="EI100" s="118"/>
      <c r="EJ100" s="118"/>
      <c r="EK100" s="118"/>
      <c r="EL100" s="118"/>
      <c r="EM100" s="118"/>
      <c r="EN100" s="118"/>
      <c r="EO100" s="118"/>
      <c r="EP100" s="118"/>
      <c r="EQ100" s="118"/>
      <c r="ER100" s="118"/>
      <c r="ES100" s="118"/>
      <c r="ET100" s="118"/>
      <c r="EU100" s="118"/>
      <c r="EV100" s="118"/>
      <c r="EW100" s="118"/>
      <c r="EX100" s="118"/>
      <c r="EY100" s="118"/>
      <c r="EZ100" s="118"/>
      <c r="FA100" s="118"/>
      <c r="FB100" s="118"/>
      <c r="FC100" s="118"/>
      <c r="FD100" s="118"/>
      <c r="FE100" s="118"/>
      <c r="FF100" s="118"/>
      <c r="FG100" s="118"/>
      <c r="FH100" s="118"/>
      <c r="FI100" s="118"/>
      <c r="FJ100" s="118"/>
      <c r="FK100" s="118"/>
      <c r="FL100" s="118"/>
      <c r="FM100" s="118"/>
    </row>
    <row r="101" spans="1:169" s="119" customFormat="1" x14ac:dyDescent="0.2">
      <c r="A101" s="98" t="s">
        <v>189</v>
      </c>
      <c r="B101" s="128" t="s">
        <v>186</v>
      </c>
      <c r="C101" s="115">
        <v>0</v>
      </c>
      <c r="D101" s="115">
        <v>0</v>
      </c>
      <c r="E101" s="116">
        <v>0</v>
      </c>
      <c r="F101" s="116">
        <v>0</v>
      </c>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7"/>
      <c r="BN101" s="117"/>
      <c r="BO101" s="117"/>
      <c r="BP101" s="118"/>
      <c r="BQ101" s="118"/>
      <c r="BR101" s="118"/>
      <c r="BS101" s="118"/>
      <c r="BT101" s="118"/>
      <c r="BU101" s="118"/>
      <c r="BV101" s="118"/>
      <c r="BW101" s="118"/>
      <c r="BX101" s="118"/>
      <c r="BY101" s="118"/>
      <c r="BZ101" s="118"/>
      <c r="CA101" s="118"/>
      <c r="CB101" s="118"/>
      <c r="CC101" s="118"/>
      <c r="CD101" s="118"/>
      <c r="CE101" s="118"/>
      <c r="CF101" s="118"/>
      <c r="CG101" s="117"/>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18"/>
      <c r="DK101" s="118"/>
      <c r="DL101" s="118"/>
      <c r="DM101" s="118"/>
      <c r="DN101" s="118"/>
      <c r="DO101" s="118"/>
      <c r="DP101" s="118"/>
      <c r="DQ101" s="118"/>
      <c r="DR101" s="118"/>
      <c r="DS101" s="118"/>
      <c r="DT101" s="118"/>
      <c r="DU101" s="118"/>
      <c r="DV101" s="118"/>
      <c r="DW101" s="118"/>
      <c r="DX101" s="118"/>
      <c r="DY101" s="118"/>
      <c r="DZ101" s="118"/>
      <c r="EA101" s="118"/>
      <c r="EB101" s="118"/>
      <c r="EC101" s="118"/>
      <c r="ED101" s="118"/>
      <c r="EE101" s="118"/>
      <c r="EF101" s="118"/>
      <c r="EG101" s="118"/>
      <c r="EH101" s="118"/>
      <c r="EI101" s="118"/>
      <c r="EJ101" s="118"/>
      <c r="EK101" s="118"/>
      <c r="EL101" s="118"/>
      <c r="EM101" s="118"/>
      <c r="EN101" s="118"/>
      <c r="EO101" s="118"/>
      <c r="EP101" s="118"/>
      <c r="EQ101" s="118"/>
      <c r="ER101" s="118"/>
      <c r="ES101" s="118"/>
      <c r="ET101" s="118"/>
      <c r="EU101" s="118"/>
      <c r="EV101" s="118"/>
      <c r="EW101" s="118"/>
      <c r="EX101" s="118"/>
      <c r="EY101" s="118"/>
      <c r="EZ101" s="118"/>
      <c r="FA101" s="118"/>
      <c r="FB101" s="118"/>
      <c r="FC101" s="118"/>
      <c r="FD101" s="118"/>
      <c r="FE101" s="118"/>
      <c r="FF101" s="118"/>
      <c r="FG101" s="118"/>
      <c r="FH101" s="118"/>
      <c r="FI101" s="118"/>
      <c r="FJ101" s="118"/>
      <c r="FK101" s="118"/>
      <c r="FL101" s="118"/>
      <c r="FM101" s="118"/>
    </row>
    <row r="102" spans="1:169" ht="25.5" x14ac:dyDescent="0.2">
      <c r="A102" s="27" t="s">
        <v>190</v>
      </c>
      <c r="B102" s="28" t="s">
        <v>191</v>
      </c>
      <c r="C102" s="21">
        <f t="shared" ref="C102:F102" si="26">C103+C106</f>
        <v>0</v>
      </c>
      <c r="D102" s="21">
        <f t="shared" si="26"/>
        <v>0</v>
      </c>
      <c r="E102" s="21">
        <f t="shared" si="26"/>
        <v>0</v>
      </c>
      <c r="F102" s="21">
        <f t="shared" si="26"/>
        <v>0</v>
      </c>
      <c r="BM102" s="25"/>
      <c r="BN102" s="25"/>
      <c r="BO102" s="25"/>
      <c r="CG102" s="25"/>
    </row>
    <row r="103" spans="1:169" ht="38.25" x14ac:dyDescent="0.2">
      <c r="A103" s="19" t="s">
        <v>192</v>
      </c>
      <c r="B103" s="28" t="s">
        <v>172</v>
      </c>
      <c r="C103" s="21">
        <f t="shared" ref="C103:F103" si="27">C104+C105</f>
        <v>0</v>
      </c>
      <c r="D103" s="21">
        <f t="shared" si="27"/>
        <v>0</v>
      </c>
      <c r="E103" s="21">
        <f t="shared" si="27"/>
        <v>0</v>
      </c>
      <c r="F103" s="21">
        <f t="shared" si="27"/>
        <v>0</v>
      </c>
      <c r="BM103" s="25"/>
      <c r="BN103" s="25"/>
      <c r="BO103" s="25"/>
      <c r="CG103" s="25"/>
    </row>
    <row r="104" spans="1:169" s="119" customFormat="1" x14ac:dyDescent="0.2">
      <c r="A104" s="98" t="s">
        <v>193</v>
      </c>
      <c r="B104" s="98" t="s">
        <v>194</v>
      </c>
      <c r="C104" s="115">
        <v>0</v>
      </c>
      <c r="D104" s="115">
        <v>0</v>
      </c>
      <c r="E104" s="115">
        <v>0</v>
      </c>
      <c r="F104" s="115">
        <v>0</v>
      </c>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7"/>
      <c r="BN104" s="117"/>
      <c r="BO104" s="117"/>
      <c r="BP104" s="118"/>
      <c r="BQ104" s="118"/>
      <c r="BR104" s="118"/>
      <c r="BS104" s="118"/>
      <c r="BT104" s="118"/>
      <c r="BU104" s="118"/>
      <c r="BV104" s="118"/>
      <c r="BW104" s="118"/>
      <c r="BX104" s="118"/>
      <c r="BY104" s="118"/>
      <c r="BZ104" s="118"/>
      <c r="CA104" s="118"/>
      <c r="CB104" s="118"/>
      <c r="CC104" s="118"/>
      <c r="CD104" s="118"/>
      <c r="CE104" s="118"/>
      <c r="CF104" s="118"/>
      <c r="CG104" s="117"/>
      <c r="CH104" s="118"/>
      <c r="CI104" s="118"/>
      <c r="CJ104" s="118"/>
      <c r="CK104" s="118"/>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8"/>
      <c r="DH104" s="118"/>
      <c r="DI104" s="118"/>
      <c r="DJ104" s="118"/>
      <c r="DK104" s="118"/>
      <c r="DL104" s="118"/>
      <c r="DM104" s="118"/>
      <c r="DN104" s="118"/>
      <c r="DO104" s="118"/>
      <c r="DP104" s="118"/>
      <c r="DQ104" s="118"/>
      <c r="DR104" s="118"/>
      <c r="DS104" s="118"/>
      <c r="DT104" s="118"/>
      <c r="DU104" s="118"/>
      <c r="DV104" s="118"/>
      <c r="DW104" s="118"/>
      <c r="DX104" s="118"/>
      <c r="DY104" s="118"/>
      <c r="DZ104" s="118"/>
      <c r="EA104" s="118"/>
      <c r="EB104" s="118"/>
      <c r="EC104" s="118"/>
      <c r="ED104" s="118"/>
      <c r="EE104" s="118"/>
      <c r="EF104" s="118"/>
      <c r="EG104" s="118"/>
      <c r="EH104" s="118"/>
      <c r="EI104" s="118"/>
      <c r="EJ104" s="118"/>
      <c r="EK104" s="118"/>
      <c r="EL104" s="118"/>
      <c r="EM104" s="118"/>
      <c r="EN104" s="118"/>
      <c r="EO104" s="118"/>
      <c r="EP104" s="118"/>
      <c r="EQ104" s="118"/>
      <c r="ER104" s="118"/>
      <c r="ES104" s="118"/>
      <c r="ET104" s="118"/>
      <c r="EU104" s="118"/>
      <c r="EV104" s="118"/>
      <c r="EW104" s="118"/>
      <c r="EX104" s="118"/>
      <c r="EY104" s="118"/>
      <c r="EZ104" s="118"/>
      <c r="FA104" s="118"/>
      <c r="FB104" s="118"/>
      <c r="FC104" s="118"/>
      <c r="FD104" s="118"/>
      <c r="FE104" s="118"/>
      <c r="FF104" s="118"/>
      <c r="FG104" s="118"/>
      <c r="FH104" s="118"/>
      <c r="FI104" s="118"/>
      <c r="FJ104" s="118"/>
      <c r="FK104" s="118"/>
      <c r="FL104" s="118"/>
      <c r="FM104" s="118"/>
    </row>
    <row r="105" spans="1:169" s="119" customFormat="1" ht="26.25" customHeight="1" x14ac:dyDescent="0.2">
      <c r="A105" s="98" t="s">
        <v>195</v>
      </c>
      <c r="B105" s="98" t="s">
        <v>196</v>
      </c>
      <c r="C105" s="115">
        <v>0</v>
      </c>
      <c r="D105" s="115">
        <v>0</v>
      </c>
      <c r="E105" s="115">
        <v>0</v>
      </c>
      <c r="F105" s="115">
        <v>0</v>
      </c>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7"/>
      <c r="BN105" s="117"/>
      <c r="BO105" s="117"/>
      <c r="BP105" s="118"/>
      <c r="BQ105" s="118"/>
      <c r="BR105" s="118"/>
      <c r="BS105" s="118"/>
      <c r="BT105" s="118"/>
      <c r="BU105" s="118"/>
      <c r="BV105" s="118"/>
      <c r="BW105" s="118"/>
      <c r="BX105" s="118"/>
      <c r="BY105" s="118"/>
      <c r="BZ105" s="118"/>
      <c r="CA105" s="118"/>
      <c r="CB105" s="118"/>
      <c r="CC105" s="118"/>
      <c r="CD105" s="118"/>
      <c r="CE105" s="118"/>
      <c r="CF105" s="118"/>
      <c r="CG105" s="117"/>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c r="DK105" s="118"/>
      <c r="DL105" s="118"/>
      <c r="DM105" s="118"/>
      <c r="DN105" s="118"/>
      <c r="DO105" s="118"/>
      <c r="DP105" s="118"/>
      <c r="DQ105" s="118"/>
      <c r="DR105" s="118"/>
      <c r="DS105" s="118"/>
      <c r="DT105" s="118"/>
      <c r="DU105" s="118"/>
      <c r="DV105" s="118"/>
      <c r="DW105" s="118"/>
      <c r="DX105" s="118"/>
      <c r="DY105" s="118"/>
      <c r="DZ105" s="118"/>
      <c r="EA105" s="118"/>
      <c r="EB105" s="118"/>
      <c r="EC105" s="118"/>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8"/>
      <c r="EZ105" s="118"/>
      <c r="FA105" s="118"/>
      <c r="FB105" s="118"/>
      <c r="FC105" s="118"/>
      <c r="FD105" s="118"/>
      <c r="FE105" s="118"/>
      <c r="FF105" s="118"/>
      <c r="FG105" s="118"/>
      <c r="FH105" s="118"/>
      <c r="FI105" s="118"/>
      <c r="FJ105" s="118"/>
      <c r="FK105" s="118"/>
      <c r="FL105" s="118"/>
      <c r="FM105" s="118"/>
    </row>
    <row r="106" spans="1:169" x14ac:dyDescent="0.2">
      <c r="A106" s="30"/>
      <c r="B106" s="29" t="s">
        <v>197</v>
      </c>
      <c r="C106" s="21">
        <f t="shared" ref="C106:F108" si="28">C107</f>
        <v>0</v>
      </c>
      <c r="D106" s="21">
        <f t="shared" si="28"/>
        <v>0</v>
      </c>
      <c r="E106" s="21">
        <f t="shared" si="28"/>
        <v>0</v>
      </c>
      <c r="F106" s="21">
        <f t="shared" si="28"/>
        <v>0</v>
      </c>
      <c r="BM106" s="25"/>
      <c r="BN106" s="25"/>
      <c r="BO106" s="25"/>
      <c r="CG106" s="25"/>
    </row>
    <row r="107" spans="1:169" x14ac:dyDescent="0.2">
      <c r="A107" s="19" t="s">
        <v>198</v>
      </c>
      <c r="B107" s="29" t="s">
        <v>199</v>
      </c>
      <c r="C107" s="21">
        <f t="shared" si="28"/>
        <v>0</v>
      </c>
      <c r="D107" s="21">
        <f t="shared" si="28"/>
        <v>0</v>
      </c>
      <c r="E107" s="21">
        <f t="shared" si="28"/>
        <v>0</v>
      </c>
      <c r="F107" s="21">
        <f t="shared" si="28"/>
        <v>0</v>
      </c>
      <c r="BM107" s="25"/>
      <c r="BN107" s="25"/>
      <c r="BO107" s="25"/>
      <c r="CG107" s="25"/>
    </row>
    <row r="108" spans="1:169" ht="25.5" x14ac:dyDescent="0.2">
      <c r="A108" s="19" t="s">
        <v>200</v>
      </c>
      <c r="B108" s="29" t="s">
        <v>201</v>
      </c>
      <c r="C108" s="21">
        <f t="shared" si="28"/>
        <v>0</v>
      </c>
      <c r="D108" s="21">
        <f t="shared" si="28"/>
        <v>0</v>
      </c>
      <c r="E108" s="21">
        <f t="shared" si="28"/>
        <v>0</v>
      </c>
      <c r="F108" s="21">
        <f t="shared" si="28"/>
        <v>0</v>
      </c>
      <c r="BM108" s="25"/>
      <c r="BN108" s="25"/>
      <c r="BO108" s="25"/>
      <c r="CG108" s="25"/>
    </row>
    <row r="109" spans="1:169" s="119" customFormat="1" x14ac:dyDescent="0.2">
      <c r="A109" s="98" t="s">
        <v>202</v>
      </c>
      <c r="B109" s="129" t="s">
        <v>203</v>
      </c>
      <c r="C109" s="115">
        <v>0</v>
      </c>
      <c r="D109" s="115">
        <v>0</v>
      </c>
      <c r="E109" s="116">
        <v>0</v>
      </c>
      <c r="F109" s="115">
        <v>0</v>
      </c>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7"/>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c r="DJ109" s="118"/>
      <c r="DK109" s="118"/>
      <c r="DL109" s="118"/>
      <c r="DM109" s="118"/>
      <c r="DN109" s="118"/>
      <c r="DO109" s="118"/>
      <c r="DP109" s="118"/>
      <c r="DQ109" s="118"/>
      <c r="DR109" s="118"/>
      <c r="DS109" s="118"/>
      <c r="DT109" s="118"/>
      <c r="DU109" s="118"/>
      <c r="DV109" s="118"/>
      <c r="DW109" s="118"/>
      <c r="DX109" s="118"/>
      <c r="DY109" s="118"/>
      <c r="DZ109" s="118"/>
      <c r="EA109" s="118"/>
      <c r="EB109" s="118"/>
      <c r="EC109" s="118"/>
      <c r="ED109" s="118"/>
      <c r="EE109" s="118"/>
      <c r="EF109" s="118"/>
      <c r="EG109" s="118"/>
      <c r="EH109" s="118"/>
      <c r="EI109" s="118"/>
      <c r="EJ109" s="118"/>
      <c r="EK109" s="118"/>
      <c r="EL109" s="118"/>
      <c r="EM109" s="118"/>
      <c r="EN109" s="118"/>
      <c r="EO109" s="118"/>
      <c r="EP109" s="118"/>
      <c r="EQ109" s="118"/>
      <c r="ER109" s="118"/>
      <c r="ES109" s="118"/>
      <c r="ET109" s="118"/>
      <c r="EU109" s="118"/>
      <c r="EV109" s="118"/>
      <c r="EW109" s="118"/>
      <c r="EX109" s="118"/>
      <c r="EY109" s="118"/>
      <c r="EZ109" s="118"/>
      <c r="FA109" s="118"/>
      <c r="FB109" s="118"/>
      <c r="FC109" s="118"/>
      <c r="FD109" s="118"/>
      <c r="FE109" s="118"/>
      <c r="FF109" s="118"/>
      <c r="FG109" s="118"/>
      <c r="FH109" s="118"/>
      <c r="FI109" s="118"/>
      <c r="FJ109" s="118"/>
      <c r="FK109" s="118"/>
      <c r="FL109" s="118"/>
      <c r="FM109" s="118"/>
    </row>
    <row r="110" spans="1:169" ht="12" customHeight="1" x14ac:dyDescent="0.2">
      <c r="A110" s="28" t="s">
        <v>204</v>
      </c>
      <c r="B110" s="28" t="s">
        <v>205</v>
      </c>
      <c r="C110" s="21">
        <f t="shared" ref="C110:F110" si="29">C111</f>
        <v>0</v>
      </c>
      <c r="D110" s="21">
        <f t="shared" si="29"/>
        <v>0</v>
      </c>
      <c r="E110" s="21">
        <f t="shared" si="29"/>
        <v>-993191</v>
      </c>
      <c r="F110" s="21">
        <f t="shared" si="29"/>
        <v>292372</v>
      </c>
      <c r="CG110" s="25"/>
    </row>
    <row r="111" spans="1:169" s="119" customFormat="1" ht="25.5" x14ac:dyDescent="0.2">
      <c r="A111" s="98" t="s">
        <v>206</v>
      </c>
      <c r="B111" s="98" t="s">
        <v>207</v>
      </c>
      <c r="C111" s="115">
        <v>0</v>
      </c>
      <c r="D111" s="115">
        <v>0</v>
      </c>
      <c r="E111" s="116">
        <v>-993191</v>
      </c>
      <c r="F111" s="116">
        <v>292372</v>
      </c>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7"/>
      <c r="CH111" s="118"/>
      <c r="CI111" s="118"/>
      <c r="CJ111" s="118"/>
      <c r="CK111" s="118"/>
      <c r="CL111" s="118"/>
      <c r="CM111" s="118"/>
      <c r="CN111" s="118"/>
      <c r="CO111" s="118"/>
      <c r="CP111" s="118"/>
      <c r="CQ111" s="118"/>
      <c r="CR111" s="118"/>
      <c r="CS111" s="118"/>
      <c r="CT111" s="118"/>
      <c r="CU111" s="118"/>
      <c r="CV111" s="118"/>
      <c r="CW111" s="118"/>
      <c r="CX111" s="118"/>
      <c r="CY111" s="118"/>
      <c r="CZ111" s="118"/>
      <c r="DA111" s="118"/>
      <c r="DB111" s="118"/>
      <c r="DC111" s="118"/>
      <c r="DD111" s="118"/>
      <c r="DE111" s="118"/>
      <c r="DF111" s="118"/>
      <c r="DG111" s="118"/>
      <c r="DH111" s="118"/>
      <c r="DI111" s="118"/>
      <c r="DJ111" s="118"/>
      <c r="DK111" s="118"/>
      <c r="DL111" s="118"/>
      <c r="DM111" s="118"/>
      <c r="DN111" s="118"/>
      <c r="DO111" s="118"/>
      <c r="DP111" s="118"/>
      <c r="DQ111" s="118"/>
      <c r="DR111" s="118"/>
      <c r="DS111" s="118"/>
      <c r="DT111" s="118"/>
      <c r="DU111" s="118"/>
      <c r="DV111" s="118"/>
      <c r="DW111" s="118"/>
      <c r="DX111" s="118"/>
      <c r="DY111" s="118"/>
      <c r="DZ111" s="118"/>
      <c r="EA111" s="118"/>
      <c r="EB111" s="118"/>
      <c r="EC111" s="118"/>
      <c r="ED111" s="118"/>
      <c r="EE111" s="118"/>
      <c r="EF111" s="118"/>
      <c r="EG111" s="118"/>
      <c r="EH111" s="118"/>
      <c r="EI111" s="118"/>
      <c r="EJ111" s="118"/>
      <c r="EK111" s="118"/>
      <c r="EL111" s="118"/>
      <c r="EM111" s="118"/>
      <c r="EN111" s="118"/>
      <c r="EO111" s="118"/>
      <c r="EP111" s="118"/>
      <c r="EQ111" s="118"/>
      <c r="ER111" s="118"/>
      <c r="ES111" s="118"/>
      <c r="ET111" s="118"/>
      <c r="EU111" s="118"/>
      <c r="EV111" s="118"/>
      <c r="EW111" s="118"/>
      <c r="EX111" s="118"/>
      <c r="EY111" s="118"/>
      <c r="EZ111" s="118"/>
      <c r="FA111" s="118"/>
      <c r="FB111" s="118"/>
      <c r="FC111" s="118"/>
      <c r="FD111" s="118"/>
      <c r="FE111" s="118"/>
      <c r="FF111" s="118"/>
      <c r="FG111" s="118"/>
      <c r="FH111" s="118"/>
      <c r="FI111" s="118"/>
      <c r="FJ111" s="118"/>
      <c r="FK111" s="118"/>
      <c r="FL111" s="118"/>
      <c r="FM111" s="118"/>
    </row>
    <row r="112" spans="1:169" x14ac:dyDescent="0.2">
      <c r="CG112" s="25"/>
    </row>
    <row r="113" spans="2:85" x14ac:dyDescent="0.2">
      <c r="CG113" s="25"/>
    </row>
    <row r="114" spans="2:85" x14ac:dyDescent="0.2">
      <c r="B114" s="121" t="s">
        <v>520</v>
      </c>
      <c r="D114" s="130" t="s">
        <v>521</v>
      </c>
      <c r="CG114" s="25"/>
    </row>
    <row r="115" spans="2:85" x14ac:dyDescent="0.2">
      <c r="B115" s="121"/>
      <c r="D115" s="130"/>
      <c r="CG115" s="25"/>
    </row>
    <row r="116" spans="2:85" x14ac:dyDescent="0.2">
      <c r="CG116" s="25"/>
    </row>
    <row r="117" spans="2:85" x14ac:dyDescent="0.2">
      <c r="CG117" s="25"/>
    </row>
    <row r="118" spans="2:85" x14ac:dyDescent="0.2">
      <c r="CG118" s="25"/>
    </row>
    <row r="119" spans="2:85" x14ac:dyDescent="0.2">
      <c r="CG119" s="25"/>
    </row>
    <row r="120" spans="2:85" x14ac:dyDescent="0.2">
      <c r="CG120" s="25"/>
    </row>
    <row r="121" spans="2:85" x14ac:dyDescent="0.2">
      <c r="CG121" s="25"/>
    </row>
    <row r="122" spans="2:85" x14ac:dyDescent="0.2">
      <c r="CG122" s="25"/>
    </row>
    <row r="123" spans="2:85" x14ac:dyDescent="0.2">
      <c r="CG123" s="25"/>
    </row>
    <row r="124" spans="2:85" x14ac:dyDescent="0.2">
      <c r="CG124" s="25"/>
    </row>
    <row r="125" spans="2:85" x14ac:dyDescent="0.2">
      <c r="CG125" s="25"/>
    </row>
    <row r="126" spans="2:85" x14ac:dyDescent="0.2">
      <c r="CG126" s="25"/>
    </row>
    <row r="127" spans="2:85" x14ac:dyDescent="0.2">
      <c r="CG127" s="25"/>
    </row>
    <row r="128" spans="2:85" x14ac:dyDescent="0.2">
      <c r="CG128" s="25"/>
    </row>
    <row r="129" spans="85:85" x14ac:dyDescent="0.2">
      <c r="CG129" s="25"/>
    </row>
    <row r="130" spans="85:85" x14ac:dyDescent="0.2">
      <c r="CG130" s="25"/>
    </row>
    <row r="131" spans="85:85" x14ac:dyDescent="0.2">
      <c r="CG131" s="25"/>
    </row>
    <row r="132" spans="85:85" x14ac:dyDescent="0.2">
      <c r="CG132" s="25"/>
    </row>
    <row r="133" spans="85:85" x14ac:dyDescent="0.2">
      <c r="CG133" s="25"/>
    </row>
    <row r="134" spans="85:85" x14ac:dyDescent="0.2">
      <c r="CG134" s="25"/>
    </row>
    <row r="135" spans="85:85" x14ac:dyDescent="0.2">
      <c r="CG135" s="25"/>
    </row>
    <row r="136" spans="85:85" x14ac:dyDescent="0.2">
      <c r="CG136" s="25"/>
    </row>
    <row r="137" spans="85:85" x14ac:dyDescent="0.2">
      <c r="CG137" s="25"/>
    </row>
    <row r="138" spans="85:85" x14ac:dyDescent="0.2">
      <c r="CG138" s="25"/>
    </row>
    <row r="139" spans="85:85" x14ac:dyDescent="0.2">
      <c r="CG139" s="25"/>
    </row>
    <row r="140" spans="85:85" x14ac:dyDescent="0.2">
      <c r="CG140" s="25"/>
    </row>
    <row r="141" spans="85:85" x14ac:dyDescent="0.2">
      <c r="CG141" s="25"/>
    </row>
    <row r="142" spans="85:85" x14ac:dyDescent="0.2">
      <c r="CG142" s="25"/>
    </row>
    <row r="143" spans="85:85" x14ac:dyDescent="0.2">
      <c r="CG143" s="25"/>
    </row>
    <row r="144" spans="85:85" x14ac:dyDescent="0.2">
      <c r="CG144" s="25"/>
    </row>
    <row r="145" spans="1:85" s="6" customFormat="1" x14ac:dyDescent="0.2">
      <c r="A145" s="31"/>
      <c r="B145" s="11"/>
      <c r="C145" s="32"/>
      <c r="D145" s="32"/>
      <c r="E145" s="11"/>
      <c r="F145" s="11"/>
      <c r="CG145" s="25"/>
    </row>
    <row r="146" spans="1:85" s="6" customFormat="1" x14ac:dyDescent="0.2">
      <c r="A146" s="31"/>
      <c r="B146" s="11"/>
      <c r="C146" s="32"/>
      <c r="D146" s="32"/>
      <c r="E146" s="11"/>
      <c r="F146" s="11"/>
      <c r="CG146" s="25"/>
    </row>
    <row r="147" spans="1:85" s="6" customFormat="1" x14ac:dyDescent="0.2">
      <c r="A147" s="31"/>
      <c r="B147" s="11"/>
      <c r="C147" s="32"/>
      <c r="D147" s="32"/>
      <c r="E147" s="11"/>
      <c r="F147" s="11"/>
      <c r="CG147" s="25"/>
    </row>
    <row r="148" spans="1:85" s="6" customFormat="1" x14ac:dyDescent="0.2">
      <c r="A148" s="31"/>
      <c r="B148" s="11"/>
      <c r="C148" s="32"/>
      <c r="D148" s="32"/>
      <c r="E148" s="11"/>
      <c r="F148" s="11"/>
      <c r="CG148" s="25"/>
    </row>
    <row r="149" spans="1:85" s="6" customFormat="1" x14ac:dyDescent="0.2">
      <c r="A149" s="31"/>
      <c r="B149" s="11"/>
      <c r="C149" s="32"/>
      <c r="D149" s="32"/>
      <c r="E149" s="11"/>
      <c r="F149" s="11"/>
      <c r="CG149" s="25"/>
    </row>
    <row r="150" spans="1:85" s="6" customFormat="1" x14ac:dyDescent="0.2">
      <c r="A150" s="31"/>
      <c r="B150" s="11"/>
      <c r="C150" s="32"/>
      <c r="D150" s="32"/>
      <c r="E150" s="11"/>
      <c r="F150" s="11"/>
      <c r="CG150" s="25"/>
    </row>
    <row r="151" spans="1:85" s="6" customFormat="1" x14ac:dyDescent="0.2">
      <c r="A151" s="31"/>
      <c r="B151" s="11"/>
      <c r="C151" s="32"/>
      <c r="D151" s="32"/>
      <c r="E151" s="11"/>
      <c r="F151" s="11"/>
      <c r="CG151" s="25"/>
    </row>
    <row r="152" spans="1:85" s="6" customFormat="1" x14ac:dyDescent="0.2">
      <c r="A152" s="31"/>
      <c r="B152" s="11"/>
      <c r="C152" s="32"/>
      <c r="D152" s="32"/>
      <c r="E152" s="11"/>
      <c r="F152" s="11"/>
      <c r="CG152" s="25"/>
    </row>
    <row r="153" spans="1:85" s="6" customFormat="1" x14ac:dyDescent="0.2">
      <c r="A153" s="31"/>
      <c r="B153" s="11"/>
      <c r="C153" s="32"/>
      <c r="D153" s="32"/>
      <c r="E153" s="11"/>
      <c r="F153" s="11"/>
      <c r="CG153" s="25"/>
    </row>
    <row r="154" spans="1:85" s="6" customFormat="1" x14ac:dyDescent="0.2">
      <c r="A154" s="31"/>
      <c r="B154" s="11"/>
      <c r="C154" s="32"/>
      <c r="D154" s="32"/>
      <c r="E154" s="11"/>
      <c r="F154" s="11"/>
      <c r="CG154" s="25"/>
    </row>
    <row r="155" spans="1:85" s="6" customFormat="1" x14ac:dyDescent="0.2">
      <c r="A155" s="31"/>
      <c r="B155" s="11"/>
      <c r="C155" s="32"/>
      <c r="D155" s="32"/>
      <c r="E155" s="11"/>
      <c r="F155" s="11"/>
      <c r="CG155" s="25"/>
    </row>
    <row r="156" spans="1:85" s="6" customFormat="1" x14ac:dyDescent="0.2">
      <c r="A156" s="31"/>
      <c r="B156" s="11"/>
      <c r="C156" s="32"/>
      <c r="D156" s="32"/>
      <c r="E156" s="11"/>
      <c r="F156" s="11"/>
      <c r="CG156" s="25"/>
    </row>
  </sheetData>
  <protectedRanges>
    <protectedRange sqref="E82:F83 C24:F24 C56:F56 E30:F51 E63:F63 E87:F89 C58:F58 C66:F67 C81:F81 E94:F94 E97:F98 E100:F101 E17:F23 E55:F55 E71:F80 E25:F27" name="Zonă1" securityDescriptor="O:WDG:WDD:(A;;CC;;;AN)(A;;CC;;;AU)(A;;CC;;;WD)"/>
  </protectedRanges>
  <mergeCells count="30">
    <mergeCell ref="AZ4:BD4"/>
    <mergeCell ref="G4:K4"/>
    <mergeCell ref="L4:P4"/>
    <mergeCell ref="Q4:U4"/>
    <mergeCell ref="V4:Z4"/>
    <mergeCell ref="AA4:AE4"/>
    <mergeCell ref="AF4:AJ4"/>
    <mergeCell ref="AK4:AO4"/>
    <mergeCell ref="AP4:AT4"/>
    <mergeCell ref="AU4:AY4"/>
    <mergeCell ref="DH4:DL4"/>
    <mergeCell ref="BE4:BI4"/>
    <mergeCell ref="BJ4:BN4"/>
    <mergeCell ref="BO4:BS4"/>
    <mergeCell ref="BT4:BX4"/>
    <mergeCell ref="BY4:CC4"/>
    <mergeCell ref="CD4:CH4"/>
    <mergeCell ref="CI4:CM4"/>
    <mergeCell ref="CN4:CR4"/>
    <mergeCell ref="CS4:CW4"/>
    <mergeCell ref="CX4:DB4"/>
    <mergeCell ref="DC4:DG4"/>
    <mergeCell ref="EQ4:EU4"/>
    <mergeCell ref="EV4:EZ4"/>
    <mergeCell ref="DM4:DQ4"/>
    <mergeCell ref="DR4:DV4"/>
    <mergeCell ref="DW4:EA4"/>
    <mergeCell ref="EB4:EF4"/>
    <mergeCell ref="EG4:EK4"/>
    <mergeCell ref="EL4:EP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L293"/>
  <sheetViews>
    <sheetView zoomScale="90" zoomScaleNormal="90" workbookViewId="0">
      <pane xSplit="3" ySplit="6" topLeftCell="D274" activePane="bottomRight" state="frozen"/>
      <selection activeCell="G7" sqref="G7:H290"/>
      <selection pane="topRight" activeCell="G7" sqref="G7:H290"/>
      <selection pane="bottomLeft" activeCell="G7" sqref="G7:H290"/>
      <selection pane="bottomRight" activeCell="D298" sqref="D298"/>
    </sheetView>
  </sheetViews>
  <sheetFormatPr defaultRowHeight="15" x14ac:dyDescent="0.3"/>
  <cols>
    <col min="1" max="1" width="14.42578125" style="33" customWidth="1"/>
    <col min="2" max="2" width="71.28515625" style="35" customWidth="1"/>
    <col min="3" max="3" width="8.140625" style="35" customWidth="1"/>
    <col min="4" max="4" width="16" style="35" customWidth="1"/>
    <col min="5" max="5" width="15.42578125" style="133" customWidth="1"/>
    <col min="6" max="6" width="15.7109375" style="133" bestFit="1" customWidth="1"/>
    <col min="7" max="7" width="16.7109375" style="35" customWidth="1"/>
    <col min="8" max="8" width="15.28515625" style="35" customWidth="1"/>
    <col min="9" max="9" width="9.140625" style="36"/>
    <col min="10" max="10" width="12.28515625" style="36" bestFit="1" customWidth="1"/>
    <col min="11" max="16384" width="9.140625" style="36"/>
  </cols>
  <sheetData>
    <row r="1" spans="1:8" ht="20.25" x14ac:dyDescent="0.35">
      <c r="B1" s="103" t="s">
        <v>523</v>
      </c>
      <c r="C1" s="34"/>
    </row>
    <row r="2" spans="1:8" x14ac:dyDescent="0.3">
      <c r="B2" s="34"/>
      <c r="C2" s="34"/>
    </row>
    <row r="3" spans="1:8" hidden="1" x14ac:dyDescent="0.3">
      <c r="B3" s="34"/>
      <c r="C3" s="34"/>
      <c r="D3" s="37"/>
    </row>
    <row r="4" spans="1:8" x14ac:dyDescent="0.3">
      <c r="D4" s="38"/>
      <c r="E4" s="134"/>
      <c r="F4" s="135"/>
      <c r="G4" s="39"/>
      <c r="H4" s="40" t="s">
        <v>0</v>
      </c>
    </row>
    <row r="5" spans="1:8" s="43" customFormat="1" ht="75" x14ac:dyDescent="0.2">
      <c r="A5" s="41"/>
      <c r="B5" s="42" t="s">
        <v>2</v>
      </c>
      <c r="C5" s="42"/>
      <c r="D5" s="42" t="s">
        <v>208</v>
      </c>
      <c r="E5" s="136" t="s">
        <v>209</v>
      </c>
      <c r="F5" s="136" t="s">
        <v>210</v>
      </c>
      <c r="G5" s="42" t="s">
        <v>211</v>
      </c>
      <c r="H5" s="42" t="s">
        <v>212</v>
      </c>
    </row>
    <row r="6" spans="1:8" x14ac:dyDescent="0.3">
      <c r="A6" s="44"/>
      <c r="B6" s="45" t="s">
        <v>213</v>
      </c>
      <c r="C6" s="45"/>
      <c r="D6" s="46"/>
      <c r="E6" s="137"/>
      <c r="F6" s="137"/>
      <c r="G6" s="46"/>
      <c r="H6" s="46"/>
    </row>
    <row r="7" spans="1:8" s="50" customFormat="1" ht="16.5" customHeight="1" x14ac:dyDescent="0.3">
      <c r="A7" s="47" t="s">
        <v>214</v>
      </c>
      <c r="B7" s="48" t="s">
        <v>215</v>
      </c>
      <c r="C7" s="105">
        <f t="shared" ref="C7:H7" si="0">+C8+C16</f>
        <v>0</v>
      </c>
      <c r="D7" s="105">
        <f t="shared" si="0"/>
        <v>771625560</v>
      </c>
      <c r="E7" s="138">
        <f t="shared" si="0"/>
        <v>751186650</v>
      </c>
      <c r="F7" s="138">
        <f t="shared" si="0"/>
        <v>366428200</v>
      </c>
      <c r="G7" s="105">
        <f t="shared" si="0"/>
        <v>357733805</v>
      </c>
      <c r="H7" s="105">
        <f t="shared" si="0"/>
        <v>105192763</v>
      </c>
    </row>
    <row r="8" spans="1:8" s="50" customFormat="1" x14ac:dyDescent="0.3">
      <c r="A8" s="47" t="s">
        <v>216</v>
      </c>
      <c r="B8" s="51" t="s">
        <v>217</v>
      </c>
      <c r="C8" s="106">
        <f>+C9+C10+C13+C11+C12+C15+C250+C14</f>
        <v>0</v>
      </c>
      <c r="D8" s="106">
        <f t="shared" ref="D8:H8" si="1">+D9+D10+D13+D11+D12+D15+D250+D14</f>
        <v>771535560</v>
      </c>
      <c r="E8" s="139">
        <f t="shared" si="1"/>
        <v>751096650</v>
      </c>
      <c r="F8" s="139">
        <f t="shared" si="1"/>
        <v>366428200</v>
      </c>
      <c r="G8" s="106">
        <f t="shared" si="1"/>
        <v>357733805</v>
      </c>
      <c r="H8" s="106">
        <f t="shared" si="1"/>
        <v>105192763</v>
      </c>
    </row>
    <row r="9" spans="1:8" s="50" customFormat="1" x14ac:dyDescent="0.3">
      <c r="A9" s="47" t="s">
        <v>218</v>
      </c>
      <c r="B9" s="51" t="s">
        <v>219</v>
      </c>
      <c r="C9" s="106">
        <f t="shared" ref="C9:H9" si="2">+C23</f>
        <v>0</v>
      </c>
      <c r="D9" s="106">
        <f t="shared" si="2"/>
        <v>6459490</v>
      </c>
      <c r="E9" s="139">
        <f t="shared" si="2"/>
        <v>6459490</v>
      </c>
      <c r="F9" s="139">
        <f t="shared" si="2"/>
        <v>1780710</v>
      </c>
      <c r="G9" s="106">
        <f t="shared" si="2"/>
        <v>1665274</v>
      </c>
      <c r="H9" s="106">
        <f t="shared" si="2"/>
        <v>525805</v>
      </c>
    </row>
    <row r="10" spans="1:8" s="50" customFormat="1" ht="16.5" customHeight="1" x14ac:dyDescent="0.3">
      <c r="A10" s="47" t="s">
        <v>220</v>
      </c>
      <c r="B10" s="51" t="s">
        <v>221</v>
      </c>
      <c r="C10" s="106">
        <f>+C43</f>
        <v>0</v>
      </c>
      <c r="D10" s="106">
        <f t="shared" ref="D10:H10" si="3">+D43</f>
        <v>444661320</v>
      </c>
      <c r="E10" s="139">
        <f t="shared" si="3"/>
        <v>424222410</v>
      </c>
      <c r="F10" s="139">
        <f t="shared" si="3"/>
        <v>260555820</v>
      </c>
      <c r="G10" s="106">
        <f t="shared" si="3"/>
        <v>253303375</v>
      </c>
      <c r="H10" s="106">
        <f t="shared" si="3"/>
        <v>70313196</v>
      </c>
    </row>
    <row r="11" spans="1:8" s="50" customFormat="1" x14ac:dyDescent="0.3">
      <c r="A11" s="47" t="s">
        <v>222</v>
      </c>
      <c r="B11" s="51" t="s">
        <v>223</v>
      </c>
      <c r="C11" s="106">
        <f>+C71</f>
        <v>0</v>
      </c>
      <c r="D11" s="106">
        <f t="shared" ref="D11:H11" si="4">+D71</f>
        <v>0</v>
      </c>
      <c r="E11" s="139">
        <f t="shared" si="4"/>
        <v>0</v>
      </c>
      <c r="F11" s="139">
        <f t="shared" si="4"/>
        <v>0</v>
      </c>
      <c r="G11" s="106">
        <f t="shared" si="4"/>
        <v>0</v>
      </c>
      <c r="H11" s="106">
        <f t="shared" si="4"/>
        <v>0</v>
      </c>
    </row>
    <row r="12" spans="1:8" s="50" customFormat="1" ht="30" x14ac:dyDescent="0.3">
      <c r="A12" s="47" t="s">
        <v>224</v>
      </c>
      <c r="B12" s="51" t="s">
        <v>225</v>
      </c>
      <c r="C12" s="106">
        <f>C251</f>
        <v>0</v>
      </c>
      <c r="D12" s="106">
        <f t="shared" ref="D12:H12" si="5">D251</f>
        <v>251219750</v>
      </c>
      <c r="E12" s="139">
        <f t="shared" si="5"/>
        <v>251219750</v>
      </c>
      <c r="F12" s="139">
        <f t="shared" si="5"/>
        <v>78018000</v>
      </c>
      <c r="G12" s="106">
        <f t="shared" si="5"/>
        <v>77101011</v>
      </c>
      <c r="H12" s="106">
        <f t="shared" si="5"/>
        <v>25199287</v>
      </c>
    </row>
    <row r="13" spans="1:8" s="50" customFormat="1" ht="16.5" customHeight="1" x14ac:dyDescent="0.3">
      <c r="A13" s="47" t="s">
        <v>226</v>
      </c>
      <c r="B13" s="51" t="s">
        <v>227</v>
      </c>
      <c r="C13" s="106">
        <f>C264</f>
        <v>0</v>
      </c>
      <c r="D13" s="106">
        <f t="shared" ref="D13:H13" si="6">D264</f>
        <v>69128000</v>
      </c>
      <c r="E13" s="139">
        <f t="shared" si="6"/>
        <v>69128000</v>
      </c>
      <c r="F13" s="139">
        <f t="shared" si="6"/>
        <v>26053370</v>
      </c>
      <c r="G13" s="106">
        <f t="shared" si="6"/>
        <v>25790176</v>
      </c>
      <c r="H13" s="106">
        <f t="shared" si="6"/>
        <v>9217686</v>
      </c>
    </row>
    <row r="14" spans="1:8" s="50" customFormat="1" ht="30" x14ac:dyDescent="0.3">
      <c r="A14" s="47" t="s">
        <v>228</v>
      </c>
      <c r="B14" s="51" t="s">
        <v>229</v>
      </c>
      <c r="C14" s="106">
        <f>C271</f>
        <v>0</v>
      </c>
      <c r="D14" s="106">
        <f t="shared" ref="D14:H14" si="7">D271</f>
        <v>0</v>
      </c>
      <c r="E14" s="139">
        <f t="shared" si="7"/>
        <v>0</v>
      </c>
      <c r="F14" s="139">
        <f t="shared" si="7"/>
        <v>0</v>
      </c>
      <c r="G14" s="106">
        <f t="shared" si="7"/>
        <v>0</v>
      </c>
      <c r="H14" s="106">
        <f t="shared" si="7"/>
        <v>0</v>
      </c>
    </row>
    <row r="15" spans="1:8" s="50" customFormat="1" ht="16.5" customHeight="1" x14ac:dyDescent="0.3">
      <c r="A15" s="47" t="s">
        <v>230</v>
      </c>
      <c r="B15" s="51" t="s">
        <v>231</v>
      </c>
      <c r="C15" s="106">
        <f>C74</f>
        <v>0</v>
      </c>
      <c r="D15" s="106">
        <f t="shared" ref="D15:H15" si="8">D74</f>
        <v>67000</v>
      </c>
      <c r="E15" s="139">
        <f t="shared" si="8"/>
        <v>67000</v>
      </c>
      <c r="F15" s="139">
        <f t="shared" si="8"/>
        <v>20300</v>
      </c>
      <c r="G15" s="106">
        <f t="shared" si="8"/>
        <v>17286</v>
      </c>
      <c r="H15" s="106">
        <f t="shared" si="8"/>
        <v>6960</v>
      </c>
    </row>
    <row r="16" spans="1:8" s="50" customFormat="1" ht="16.5" customHeight="1" x14ac:dyDescent="0.3">
      <c r="A16" s="47" t="s">
        <v>232</v>
      </c>
      <c r="B16" s="51" t="s">
        <v>233</v>
      </c>
      <c r="C16" s="106">
        <f>C77</f>
        <v>0</v>
      </c>
      <c r="D16" s="106">
        <f t="shared" ref="D16:H16" si="9">D77</f>
        <v>90000</v>
      </c>
      <c r="E16" s="139">
        <f t="shared" si="9"/>
        <v>90000</v>
      </c>
      <c r="F16" s="139">
        <f t="shared" si="9"/>
        <v>0</v>
      </c>
      <c r="G16" s="106">
        <f t="shared" si="9"/>
        <v>0</v>
      </c>
      <c r="H16" s="106">
        <f t="shared" si="9"/>
        <v>0</v>
      </c>
    </row>
    <row r="17" spans="1:239" s="50" customFormat="1" x14ac:dyDescent="0.3">
      <c r="A17" s="47" t="s">
        <v>234</v>
      </c>
      <c r="B17" s="51" t="s">
        <v>235</v>
      </c>
      <c r="C17" s="106">
        <f>C78</f>
        <v>0</v>
      </c>
      <c r="D17" s="106">
        <f t="shared" ref="D17:H17" si="10">D78</f>
        <v>90000</v>
      </c>
      <c r="E17" s="139">
        <f t="shared" si="10"/>
        <v>90000</v>
      </c>
      <c r="F17" s="139">
        <f t="shared" si="10"/>
        <v>0</v>
      </c>
      <c r="G17" s="106">
        <f t="shared" si="10"/>
        <v>0</v>
      </c>
      <c r="H17" s="106">
        <f t="shared" si="10"/>
        <v>0</v>
      </c>
    </row>
    <row r="18" spans="1:239" s="50" customFormat="1" ht="30" x14ac:dyDescent="0.3">
      <c r="A18" s="47" t="s">
        <v>236</v>
      </c>
      <c r="B18" s="51" t="s">
        <v>237</v>
      </c>
      <c r="C18" s="106">
        <f>C250+C270</f>
        <v>0</v>
      </c>
      <c r="D18" s="106">
        <f t="shared" ref="D18:H18" si="11">D250+D270</f>
        <v>0</v>
      </c>
      <c r="E18" s="139">
        <f t="shared" si="11"/>
        <v>0</v>
      </c>
      <c r="F18" s="139">
        <f t="shared" si="11"/>
        <v>0</v>
      </c>
      <c r="G18" s="106">
        <f t="shared" si="11"/>
        <v>-143661</v>
      </c>
      <c r="H18" s="106">
        <f t="shared" si="11"/>
        <v>-70390</v>
      </c>
    </row>
    <row r="19" spans="1:239" s="50" customFormat="1" ht="16.5" customHeight="1" x14ac:dyDescent="0.3">
      <c r="A19" s="47" t="s">
        <v>238</v>
      </c>
      <c r="B19" s="51" t="s">
        <v>239</v>
      </c>
      <c r="C19" s="106">
        <f t="shared" ref="C19:H19" si="12">+C20+C16</f>
        <v>0</v>
      </c>
      <c r="D19" s="106">
        <f t="shared" si="12"/>
        <v>771625560</v>
      </c>
      <c r="E19" s="139">
        <f t="shared" si="12"/>
        <v>751186650</v>
      </c>
      <c r="F19" s="139">
        <f t="shared" si="12"/>
        <v>366428200</v>
      </c>
      <c r="G19" s="106">
        <f t="shared" si="12"/>
        <v>357733805</v>
      </c>
      <c r="H19" s="106">
        <f t="shared" si="12"/>
        <v>105192763</v>
      </c>
    </row>
    <row r="20" spans="1:239" s="50" customFormat="1" x14ac:dyDescent="0.3">
      <c r="A20" s="47" t="s">
        <v>240</v>
      </c>
      <c r="B20" s="51" t="s">
        <v>217</v>
      </c>
      <c r="C20" s="106">
        <f>C9+C10+C11+C12+C13+C15+C250+C14</f>
        <v>0</v>
      </c>
      <c r="D20" s="106">
        <f t="shared" ref="D20:H20" si="13">D9+D10+D11+D12+D13+D15+D250+D14</f>
        <v>771535560</v>
      </c>
      <c r="E20" s="139">
        <f t="shared" si="13"/>
        <v>751096650</v>
      </c>
      <c r="F20" s="139">
        <f t="shared" si="13"/>
        <v>366428200</v>
      </c>
      <c r="G20" s="106">
        <f t="shared" si="13"/>
        <v>357733805</v>
      </c>
      <c r="H20" s="106">
        <f t="shared" si="13"/>
        <v>105192763</v>
      </c>
    </row>
    <row r="21" spans="1:239" s="50" customFormat="1" ht="16.5" customHeight="1" x14ac:dyDescent="0.3">
      <c r="A21" s="52" t="s">
        <v>241</v>
      </c>
      <c r="B21" s="51" t="s">
        <v>242</v>
      </c>
      <c r="C21" s="106">
        <f>+C22+C77+C250</f>
        <v>0</v>
      </c>
      <c r="D21" s="106">
        <f t="shared" ref="D21:H21" si="14">+D22+D77+D250</f>
        <v>702497560</v>
      </c>
      <c r="E21" s="139">
        <f t="shared" si="14"/>
        <v>682058650</v>
      </c>
      <c r="F21" s="139">
        <f t="shared" si="14"/>
        <v>340374830</v>
      </c>
      <c r="G21" s="106">
        <f t="shared" si="14"/>
        <v>331943629</v>
      </c>
      <c r="H21" s="106">
        <f t="shared" si="14"/>
        <v>95975077</v>
      </c>
    </row>
    <row r="22" spans="1:239" s="50" customFormat="1" ht="16.5" customHeight="1" x14ac:dyDescent="0.3">
      <c r="A22" s="47" t="s">
        <v>243</v>
      </c>
      <c r="B22" s="51" t="s">
        <v>217</v>
      </c>
      <c r="C22" s="106">
        <f>+C23+C43+C71+C251+C74+C271</f>
        <v>0</v>
      </c>
      <c r="D22" s="106">
        <f t="shared" ref="D22:H22" si="15">+D23+D43+D71+D251+D74+D271</f>
        <v>702407560</v>
      </c>
      <c r="E22" s="139">
        <f t="shared" si="15"/>
        <v>681968650</v>
      </c>
      <c r="F22" s="139">
        <f t="shared" si="15"/>
        <v>340374830</v>
      </c>
      <c r="G22" s="106">
        <f t="shared" si="15"/>
        <v>332086946</v>
      </c>
      <c r="H22" s="106">
        <f t="shared" si="15"/>
        <v>96045248</v>
      </c>
    </row>
    <row r="23" spans="1:239" s="50" customFormat="1" x14ac:dyDescent="0.3">
      <c r="A23" s="47" t="s">
        <v>244</v>
      </c>
      <c r="B23" s="51" t="s">
        <v>219</v>
      </c>
      <c r="C23" s="106">
        <f t="shared" ref="C23:H23" si="16">+C24+C36+C34</f>
        <v>0</v>
      </c>
      <c r="D23" s="106">
        <f t="shared" si="16"/>
        <v>6459490</v>
      </c>
      <c r="E23" s="139">
        <f t="shared" si="16"/>
        <v>6459490</v>
      </c>
      <c r="F23" s="139">
        <f t="shared" si="16"/>
        <v>1780710</v>
      </c>
      <c r="G23" s="106">
        <f t="shared" si="16"/>
        <v>1665274</v>
      </c>
      <c r="H23" s="106">
        <f t="shared" si="16"/>
        <v>525805</v>
      </c>
    </row>
    <row r="24" spans="1:239" s="50" customFormat="1" ht="16.5" customHeight="1" x14ac:dyDescent="0.3">
      <c r="A24" s="47" t="s">
        <v>245</v>
      </c>
      <c r="B24" s="51" t="s">
        <v>246</v>
      </c>
      <c r="C24" s="106">
        <f t="shared" ref="C24:H24" si="17">C25+C28+C29+C30+C32+C26+C27+C31</f>
        <v>0</v>
      </c>
      <c r="D24" s="106">
        <f t="shared" si="17"/>
        <v>6223590</v>
      </c>
      <c r="E24" s="139">
        <f t="shared" si="17"/>
        <v>6223590</v>
      </c>
      <c r="F24" s="139">
        <f t="shared" si="17"/>
        <v>1733360</v>
      </c>
      <c r="G24" s="106">
        <f t="shared" si="17"/>
        <v>1620746</v>
      </c>
      <c r="H24" s="106">
        <f t="shared" si="17"/>
        <v>514257</v>
      </c>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row>
    <row r="25" spans="1:239" s="50" customFormat="1" ht="16.5" customHeight="1" x14ac:dyDescent="0.3">
      <c r="A25" s="53" t="s">
        <v>247</v>
      </c>
      <c r="B25" s="54" t="s">
        <v>248</v>
      </c>
      <c r="C25" s="107"/>
      <c r="D25" s="66">
        <v>5113000</v>
      </c>
      <c r="E25" s="140">
        <v>5113000</v>
      </c>
      <c r="F25" s="140">
        <v>1359640</v>
      </c>
      <c r="G25" s="55">
        <v>1301343</v>
      </c>
      <c r="H25" s="55">
        <v>430169</v>
      </c>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row>
    <row r="26" spans="1:239" s="50" customFormat="1" x14ac:dyDescent="0.3">
      <c r="A26" s="53" t="s">
        <v>249</v>
      </c>
      <c r="B26" s="54" t="s">
        <v>250</v>
      </c>
      <c r="C26" s="107"/>
      <c r="D26" s="66">
        <v>662000</v>
      </c>
      <c r="E26" s="140">
        <v>662000</v>
      </c>
      <c r="F26" s="140">
        <v>175460</v>
      </c>
      <c r="G26" s="55">
        <v>171922</v>
      </c>
      <c r="H26" s="55">
        <v>56678</v>
      </c>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row>
    <row r="27" spans="1:239" s="50" customFormat="1" x14ac:dyDescent="0.3">
      <c r="A27" s="53" t="s">
        <v>251</v>
      </c>
      <c r="B27" s="54" t="s">
        <v>252</v>
      </c>
      <c r="C27" s="107"/>
      <c r="D27" s="66">
        <v>0</v>
      </c>
      <c r="E27" s="140">
        <v>0</v>
      </c>
      <c r="F27" s="140">
        <v>0</v>
      </c>
      <c r="G27" s="55">
        <v>0</v>
      </c>
      <c r="H27" s="55">
        <v>0</v>
      </c>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row>
    <row r="28" spans="1:239" s="50" customFormat="1" ht="16.5" customHeight="1" x14ac:dyDescent="0.3">
      <c r="A28" s="53" t="s">
        <v>253</v>
      </c>
      <c r="B28" s="56" t="s">
        <v>254</v>
      </c>
      <c r="C28" s="107"/>
      <c r="D28" s="66">
        <v>14000</v>
      </c>
      <c r="E28" s="140">
        <v>14000</v>
      </c>
      <c r="F28" s="140">
        <v>4030</v>
      </c>
      <c r="G28" s="55">
        <v>4023</v>
      </c>
      <c r="H28" s="55">
        <v>1341</v>
      </c>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row>
    <row r="29" spans="1:239" s="50" customFormat="1" ht="16.5" customHeight="1" x14ac:dyDescent="0.3">
      <c r="A29" s="53" t="s">
        <v>255</v>
      </c>
      <c r="B29" s="56" t="s">
        <v>256</v>
      </c>
      <c r="C29" s="107"/>
      <c r="D29" s="66">
        <v>1000</v>
      </c>
      <c r="E29" s="140">
        <v>1000</v>
      </c>
      <c r="F29" s="140">
        <v>500</v>
      </c>
      <c r="G29" s="55">
        <v>0</v>
      </c>
      <c r="H29" s="55">
        <v>0</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row>
    <row r="30" spans="1:239" ht="16.5" customHeight="1" x14ac:dyDescent="0.3">
      <c r="A30" s="53" t="s">
        <v>257</v>
      </c>
      <c r="B30" s="56" t="s">
        <v>258</v>
      </c>
      <c r="C30" s="107"/>
      <c r="D30" s="66">
        <v>0</v>
      </c>
      <c r="E30" s="140">
        <v>0</v>
      </c>
      <c r="F30" s="140">
        <v>0</v>
      </c>
      <c r="G30" s="55">
        <v>0</v>
      </c>
      <c r="H30" s="55">
        <v>0</v>
      </c>
    </row>
    <row r="31" spans="1:239" ht="16.5" customHeight="1" x14ac:dyDescent="0.3">
      <c r="A31" s="53" t="s">
        <v>259</v>
      </c>
      <c r="B31" s="56" t="s">
        <v>260</v>
      </c>
      <c r="C31" s="107"/>
      <c r="D31" s="66">
        <v>212000</v>
      </c>
      <c r="E31" s="140">
        <v>212000</v>
      </c>
      <c r="F31" s="140">
        <v>60140</v>
      </c>
      <c r="G31" s="55">
        <v>54858</v>
      </c>
      <c r="H31" s="55">
        <v>18188</v>
      </c>
    </row>
    <row r="32" spans="1:239" ht="16.5" customHeight="1" x14ac:dyDescent="0.3">
      <c r="A32" s="53" t="s">
        <v>261</v>
      </c>
      <c r="B32" s="56" t="s">
        <v>262</v>
      </c>
      <c r="C32" s="107"/>
      <c r="D32" s="66">
        <v>221590</v>
      </c>
      <c r="E32" s="140">
        <v>221590</v>
      </c>
      <c r="F32" s="140">
        <v>133590</v>
      </c>
      <c r="G32" s="55">
        <v>88600</v>
      </c>
      <c r="H32" s="55">
        <v>7881</v>
      </c>
    </row>
    <row r="33" spans="1:239" ht="16.5" customHeight="1" x14ac:dyDescent="0.3">
      <c r="A33" s="53"/>
      <c r="B33" s="56" t="s">
        <v>263</v>
      </c>
      <c r="C33" s="107"/>
      <c r="D33" s="66">
        <v>68590</v>
      </c>
      <c r="E33" s="140">
        <v>68590</v>
      </c>
      <c r="F33" s="140">
        <v>68590</v>
      </c>
      <c r="G33" s="55">
        <v>67317</v>
      </c>
      <c r="H33" s="55">
        <v>0</v>
      </c>
    </row>
    <row r="34" spans="1:239" ht="16.5" customHeight="1" x14ac:dyDescent="0.3">
      <c r="A34" s="53" t="s">
        <v>264</v>
      </c>
      <c r="B34" s="51" t="s">
        <v>265</v>
      </c>
      <c r="C34" s="107">
        <f t="shared" ref="C34:H34" si="18">C35</f>
        <v>0</v>
      </c>
      <c r="D34" s="107">
        <f t="shared" si="18"/>
        <v>88000</v>
      </c>
      <c r="E34" s="141">
        <f t="shared" si="18"/>
        <v>88000</v>
      </c>
      <c r="F34" s="141">
        <f t="shared" si="18"/>
        <v>0</v>
      </c>
      <c r="G34" s="107">
        <f t="shared" si="18"/>
        <v>0</v>
      </c>
      <c r="H34" s="107">
        <f t="shared" si="18"/>
        <v>0</v>
      </c>
    </row>
    <row r="35" spans="1:239" ht="16.5" customHeight="1" x14ac:dyDescent="0.3">
      <c r="A35" s="53" t="s">
        <v>266</v>
      </c>
      <c r="B35" s="56" t="s">
        <v>267</v>
      </c>
      <c r="C35" s="107"/>
      <c r="D35" s="66">
        <v>88000</v>
      </c>
      <c r="E35" s="140">
        <v>88000</v>
      </c>
      <c r="F35" s="140">
        <v>0</v>
      </c>
      <c r="G35" s="55">
        <v>0</v>
      </c>
      <c r="H35" s="55">
        <v>0</v>
      </c>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row>
    <row r="36" spans="1:239" ht="16.5" customHeight="1" x14ac:dyDescent="0.3">
      <c r="A36" s="47" t="s">
        <v>268</v>
      </c>
      <c r="B36" s="51" t="s">
        <v>269</v>
      </c>
      <c r="C36" s="106">
        <f>+C37+C38+C39+C40+C41+C42</f>
        <v>0</v>
      </c>
      <c r="D36" s="106">
        <f t="shared" ref="D36:H36" si="19">+D37+D38+D39+D40+D41+D42</f>
        <v>147900</v>
      </c>
      <c r="E36" s="139">
        <f t="shared" si="19"/>
        <v>147900</v>
      </c>
      <c r="F36" s="139">
        <f t="shared" si="19"/>
        <v>47350</v>
      </c>
      <c r="G36" s="106">
        <f t="shared" si="19"/>
        <v>44528</v>
      </c>
      <c r="H36" s="106">
        <f t="shared" si="19"/>
        <v>11548</v>
      </c>
    </row>
    <row r="37" spans="1:239" ht="16.5" customHeight="1" x14ac:dyDescent="0.3">
      <c r="A37" s="53" t="s">
        <v>270</v>
      </c>
      <c r="B37" s="56" t="s">
        <v>271</v>
      </c>
      <c r="C37" s="107"/>
      <c r="D37" s="66">
        <v>6800</v>
      </c>
      <c r="E37" s="140">
        <v>6800</v>
      </c>
      <c r="F37" s="140">
        <v>6800</v>
      </c>
      <c r="G37" s="55">
        <v>6711</v>
      </c>
      <c r="H37" s="55">
        <v>0</v>
      </c>
    </row>
    <row r="38" spans="1:239" ht="16.5" customHeight="1" x14ac:dyDescent="0.3">
      <c r="A38" s="53" t="s">
        <v>272</v>
      </c>
      <c r="B38" s="56" t="s">
        <v>273</v>
      </c>
      <c r="C38" s="107"/>
      <c r="D38" s="66">
        <v>300</v>
      </c>
      <c r="E38" s="140">
        <v>300</v>
      </c>
      <c r="F38" s="140">
        <v>300</v>
      </c>
      <c r="G38" s="55">
        <v>212</v>
      </c>
      <c r="H38" s="55">
        <v>0</v>
      </c>
    </row>
    <row r="39" spans="1:239" s="50" customFormat="1" ht="16.5" customHeight="1" x14ac:dyDescent="0.3">
      <c r="A39" s="53" t="s">
        <v>274</v>
      </c>
      <c r="B39" s="56" t="s">
        <v>275</v>
      </c>
      <c r="C39" s="107"/>
      <c r="D39" s="66">
        <v>2300</v>
      </c>
      <c r="E39" s="140">
        <v>2300</v>
      </c>
      <c r="F39" s="140">
        <v>2300</v>
      </c>
      <c r="G39" s="55">
        <v>2208</v>
      </c>
      <c r="H39" s="55">
        <v>0</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row>
    <row r="40" spans="1:239" ht="16.5" customHeight="1" x14ac:dyDescent="0.3">
      <c r="A40" s="53" t="s">
        <v>276</v>
      </c>
      <c r="B40" s="57" t="s">
        <v>277</v>
      </c>
      <c r="C40" s="107"/>
      <c r="D40" s="66">
        <v>100</v>
      </c>
      <c r="E40" s="140">
        <v>100</v>
      </c>
      <c r="F40" s="140">
        <v>100</v>
      </c>
      <c r="G40" s="55">
        <v>63</v>
      </c>
      <c r="H40" s="55">
        <v>0</v>
      </c>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row>
    <row r="41" spans="1:239" ht="16.5" customHeight="1" x14ac:dyDescent="0.3">
      <c r="A41" s="53" t="s">
        <v>278</v>
      </c>
      <c r="B41" s="57" t="s">
        <v>42</v>
      </c>
      <c r="C41" s="107"/>
      <c r="D41" s="66">
        <v>400</v>
      </c>
      <c r="E41" s="140">
        <v>400</v>
      </c>
      <c r="F41" s="140">
        <v>400</v>
      </c>
      <c r="G41" s="55">
        <v>361</v>
      </c>
      <c r="H41" s="55">
        <v>0</v>
      </c>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row>
    <row r="42" spans="1:239" ht="16.5" customHeight="1" x14ac:dyDescent="0.3">
      <c r="A42" s="53" t="s">
        <v>279</v>
      </c>
      <c r="B42" s="57" t="s">
        <v>280</v>
      </c>
      <c r="C42" s="107"/>
      <c r="D42" s="66">
        <v>138000</v>
      </c>
      <c r="E42" s="140">
        <v>138000</v>
      </c>
      <c r="F42" s="140">
        <v>37450</v>
      </c>
      <c r="G42" s="55">
        <v>34973</v>
      </c>
      <c r="H42" s="55">
        <v>11548</v>
      </c>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row>
    <row r="43" spans="1:239" ht="16.5" customHeight="1" x14ac:dyDescent="0.3">
      <c r="A43" s="47" t="s">
        <v>281</v>
      </c>
      <c r="B43" s="51" t="s">
        <v>221</v>
      </c>
      <c r="C43" s="106">
        <f t="shared" ref="C43:H43" si="20">+C44+C58+C57+C60+C63+C65+C66+C68+C64+C67</f>
        <v>0</v>
      </c>
      <c r="D43" s="106">
        <f t="shared" si="20"/>
        <v>444661320</v>
      </c>
      <c r="E43" s="139">
        <f t="shared" si="20"/>
        <v>424222410</v>
      </c>
      <c r="F43" s="139">
        <f t="shared" si="20"/>
        <v>260555820</v>
      </c>
      <c r="G43" s="106">
        <f t="shared" si="20"/>
        <v>253303375</v>
      </c>
      <c r="H43" s="106">
        <f t="shared" si="20"/>
        <v>70313196</v>
      </c>
    </row>
    <row r="44" spans="1:239" ht="16.5" customHeight="1" x14ac:dyDescent="0.3">
      <c r="A44" s="47" t="s">
        <v>282</v>
      </c>
      <c r="B44" s="51" t="s">
        <v>283</v>
      </c>
      <c r="C44" s="106">
        <f t="shared" ref="C44:H44" si="21">+C45+C46+C47+C48+C49+C50+C51+C52+C54</f>
        <v>0</v>
      </c>
      <c r="D44" s="106">
        <f t="shared" si="21"/>
        <v>444267320</v>
      </c>
      <c r="E44" s="139">
        <f t="shared" si="21"/>
        <v>423828410</v>
      </c>
      <c r="F44" s="139">
        <f t="shared" si="21"/>
        <v>260541820</v>
      </c>
      <c r="G44" s="106">
        <f t="shared" si="21"/>
        <v>253292146</v>
      </c>
      <c r="H44" s="106">
        <f t="shared" si="21"/>
        <v>70308202</v>
      </c>
    </row>
    <row r="45" spans="1:239" s="50" customFormat="1" ht="16.5" customHeight="1" x14ac:dyDescent="0.3">
      <c r="A45" s="53" t="s">
        <v>284</v>
      </c>
      <c r="B45" s="56" t="s">
        <v>285</v>
      </c>
      <c r="C45" s="107"/>
      <c r="D45" s="66">
        <v>56000</v>
      </c>
      <c r="E45" s="140">
        <v>56000</v>
      </c>
      <c r="F45" s="140">
        <v>20000</v>
      </c>
      <c r="G45" s="55">
        <v>19862</v>
      </c>
      <c r="H45" s="55">
        <v>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row>
    <row r="46" spans="1:239" s="50" customFormat="1" ht="16.5" customHeight="1" x14ac:dyDescent="0.3">
      <c r="A46" s="53" t="s">
        <v>286</v>
      </c>
      <c r="B46" s="56" t="s">
        <v>287</v>
      </c>
      <c r="C46" s="107"/>
      <c r="D46" s="66">
        <v>9570</v>
      </c>
      <c r="E46" s="140">
        <v>9570</v>
      </c>
      <c r="F46" s="140">
        <v>3000</v>
      </c>
      <c r="G46" s="55">
        <v>3000</v>
      </c>
      <c r="H46" s="55">
        <v>0</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row>
    <row r="47" spans="1:239" ht="16.5" customHeight="1" x14ac:dyDescent="0.3">
      <c r="A47" s="53" t="s">
        <v>288</v>
      </c>
      <c r="B47" s="56" t="s">
        <v>289</v>
      </c>
      <c r="C47" s="107"/>
      <c r="D47" s="66">
        <v>149000</v>
      </c>
      <c r="E47" s="140">
        <v>149000</v>
      </c>
      <c r="F47" s="140">
        <v>50000</v>
      </c>
      <c r="G47" s="55">
        <v>47842</v>
      </c>
      <c r="H47" s="55">
        <v>26527</v>
      </c>
    </row>
    <row r="48" spans="1:239" ht="16.5" customHeight="1" x14ac:dyDescent="0.3">
      <c r="A48" s="53" t="s">
        <v>290</v>
      </c>
      <c r="B48" s="56" t="s">
        <v>291</v>
      </c>
      <c r="C48" s="107"/>
      <c r="D48" s="66">
        <v>10000</v>
      </c>
      <c r="E48" s="140">
        <v>10000</v>
      </c>
      <c r="F48" s="140">
        <v>3000</v>
      </c>
      <c r="G48" s="55">
        <v>2832</v>
      </c>
      <c r="H48" s="55">
        <v>911</v>
      </c>
    </row>
    <row r="49" spans="1:239" ht="16.5" customHeight="1" x14ac:dyDescent="0.3">
      <c r="A49" s="53" t="s">
        <v>292</v>
      </c>
      <c r="B49" s="56" t="s">
        <v>293</v>
      </c>
      <c r="C49" s="107"/>
      <c r="D49" s="66">
        <v>5000</v>
      </c>
      <c r="E49" s="140">
        <v>5000</v>
      </c>
      <c r="F49" s="140">
        <v>0</v>
      </c>
      <c r="G49" s="55">
        <v>0</v>
      </c>
      <c r="H49" s="55">
        <v>0</v>
      </c>
    </row>
    <row r="50" spans="1:239" ht="16.5" customHeight="1" x14ac:dyDescent="0.3">
      <c r="A50" s="53" t="s">
        <v>294</v>
      </c>
      <c r="B50" s="56" t="s">
        <v>295</v>
      </c>
      <c r="C50" s="107"/>
      <c r="D50" s="66">
        <v>20000</v>
      </c>
      <c r="E50" s="140">
        <v>20000</v>
      </c>
      <c r="F50" s="140">
        <v>5000</v>
      </c>
      <c r="G50" s="55">
        <v>4990</v>
      </c>
      <c r="H50" s="55">
        <v>0</v>
      </c>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row>
    <row r="51" spans="1:239" ht="16.5" customHeight="1" x14ac:dyDescent="0.3">
      <c r="A51" s="53" t="s">
        <v>296</v>
      </c>
      <c r="B51" s="56" t="s">
        <v>297</v>
      </c>
      <c r="C51" s="107"/>
      <c r="D51" s="66">
        <v>50000</v>
      </c>
      <c r="E51" s="140">
        <v>50000</v>
      </c>
      <c r="F51" s="140">
        <v>14000</v>
      </c>
      <c r="G51" s="55">
        <v>10724</v>
      </c>
      <c r="H51" s="55">
        <v>3842</v>
      </c>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row>
    <row r="52" spans="1:239" ht="16.5" customHeight="1" x14ac:dyDescent="0.35">
      <c r="A52" s="47" t="s">
        <v>298</v>
      </c>
      <c r="B52" s="51" t="s">
        <v>299</v>
      </c>
      <c r="C52" s="108">
        <f t="shared" ref="C52:H52" si="22">+C53+C88</f>
        <v>0</v>
      </c>
      <c r="D52" s="108">
        <f t="shared" si="22"/>
        <v>443506750</v>
      </c>
      <c r="E52" s="142">
        <f t="shared" si="22"/>
        <v>423067840</v>
      </c>
      <c r="F52" s="142">
        <f t="shared" si="22"/>
        <v>260325820</v>
      </c>
      <c r="G52" s="108">
        <f t="shared" si="22"/>
        <v>253100223</v>
      </c>
      <c r="H52" s="108">
        <f t="shared" si="22"/>
        <v>70225822</v>
      </c>
    </row>
    <row r="53" spans="1:239" ht="16.5" customHeight="1" x14ac:dyDescent="0.3">
      <c r="A53" s="59" t="s">
        <v>300</v>
      </c>
      <c r="B53" s="60" t="s">
        <v>301</v>
      </c>
      <c r="C53" s="109"/>
      <c r="D53" s="66">
        <v>14000</v>
      </c>
      <c r="E53" s="140">
        <v>14000</v>
      </c>
      <c r="F53" s="140">
        <v>3000</v>
      </c>
      <c r="G53" s="55">
        <v>1518</v>
      </c>
      <c r="H53" s="55">
        <v>159</v>
      </c>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row>
    <row r="54" spans="1:239" s="50" customFormat="1" ht="16.5" customHeight="1" x14ac:dyDescent="0.3">
      <c r="A54" s="53" t="s">
        <v>302</v>
      </c>
      <c r="B54" s="56" t="s">
        <v>303</v>
      </c>
      <c r="C54" s="107"/>
      <c r="D54" s="66">
        <v>461000</v>
      </c>
      <c r="E54" s="140">
        <v>461000</v>
      </c>
      <c r="F54" s="140">
        <v>121000</v>
      </c>
      <c r="G54" s="55">
        <v>102673</v>
      </c>
      <c r="H54" s="55">
        <v>51100</v>
      </c>
    </row>
    <row r="55" spans="1:239" s="58" customFormat="1" ht="16.5" customHeight="1" x14ac:dyDescent="0.3">
      <c r="A55" s="53"/>
      <c r="B55" s="56" t="s">
        <v>304</v>
      </c>
      <c r="C55" s="107"/>
      <c r="D55" s="66">
        <v>0</v>
      </c>
      <c r="E55" s="140">
        <v>0</v>
      </c>
      <c r="F55" s="140">
        <v>0</v>
      </c>
      <c r="G55" s="55">
        <v>0</v>
      </c>
      <c r="H55" s="55">
        <v>0</v>
      </c>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row>
    <row r="56" spans="1:239" ht="16.5" customHeight="1" x14ac:dyDescent="0.3">
      <c r="A56" s="53"/>
      <c r="B56" s="56" t="s">
        <v>305</v>
      </c>
      <c r="C56" s="107"/>
      <c r="D56" s="66">
        <v>73000</v>
      </c>
      <c r="E56" s="140">
        <v>73000</v>
      </c>
      <c r="F56" s="140">
        <v>18000</v>
      </c>
      <c r="G56" s="55">
        <v>13078</v>
      </c>
      <c r="H56" s="55">
        <v>5554</v>
      </c>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row>
    <row r="57" spans="1:239" s="50" customFormat="1" ht="16.5" customHeight="1" x14ac:dyDescent="0.3">
      <c r="A57" s="47" t="s">
        <v>306</v>
      </c>
      <c r="B57" s="56" t="s">
        <v>307</v>
      </c>
      <c r="C57" s="107"/>
      <c r="D57" s="66">
        <v>300000</v>
      </c>
      <c r="E57" s="140">
        <v>300000</v>
      </c>
      <c r="F57" s="140">
        <v>0</v>
      </c>
      <c r="G57" s="55">
        <v>0</v>
      </c>
      <c r="H57" s="55">
        <v>0</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row>
    <row r="58" spans="1:239" s="50" customFormat="1" ht="16.5" customHeight="1" x14ac:dyDescent="0.3">
      <c r="A58" s="47" t="s">
        <v>308</v>
      </c>
      <c r="B58" s="51" t="s">
        <v>309</v>
      </c>
      <c r="C58" s="110">
        <f t="shared" ref="C58:H58" si="23">+C59</f>
        <v>0</v>
      </c>
      <c r="D58" s="110">
        <f t="shared" si="23"/>
        <v>45000</v>
      </c>
      <c r="E58" s="143">
        <f t="shared" si="23"/>
        <v>45000</v>
      </c>
      <c r="F58" s="143">
        <f t="shared" si="23"/>
        <v>0</v>
      </c>
      <c r="G58" s="110">
        <f t="shared" si="23"/>
        <v>0</v>
      </c>
      <c r="H58" s="110">
        <f t="shared" si="23"/>
        <v>0</v>
      </c>
    </row>
    <row r="59" spans="1:239" s="50" customFormat="1" ht="16.5" customHeight="1" x14ac:dyDescent="0.3">
      <c r="A59" s="53" t="s">
        <v>310</v>
      </c>
      <c r="B59" s="56" t="s">
        <v>311</v>
      </c>
      <c r="C59" s="107"/>
      <c r="D59" s="66">
        <v>45000</v>
      </c>
      <c r="E59" s="140">
        <v>45000</v>
      </c>
      <c r="F59" s="140">
        <v>0</v>
      </c>
      <c r="G59" s="55">
        <v>0</v>
      </c>
      <c r="H59" s="55">
        <v>0</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row>
    <row r="60" spans="1:239" s="50" customFormat="1" ht="16.5" customHeight="1" x14ac:dyDescent="0.3">
      <c r="A60" s="47" t="s">
        <v>312</v>
      </c>
      <c r="B60" s="51" t="s">
        <v>313</v>
      </c>
      <c r="C60" s="106">
        <f t="shared" ref="C60:H60" si="24">+C61+C62</f>
        <v>0</v>
      </c>
      <c r="D60" s="106">
        <f t="shared" si="24"/>
        <v>3000</v>
      </c>
      <c r="E60" s="139">
        <f t="shared" si="24"/>
        <v>3000</v>
      </c>
      <c r="F60" s="139">
        <f t="shared" si="24"/>
        <v>1000</v>
      </c>
      <c r="G60" s="106">
        <f t="shared" si="24"/>
        <v>0</v>
      </c>
      <c r="H60" s="106">
        <f t="shared" si="24"/>
        <v>0</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row>
    <row r="61" spans="1:239" ht="16.5" customHeight="1" x14ac:dyDescent="0.3">
      <c r="A61" s="47" t="s">
        <v>314</v>
      </c>
      <c r="B61" s="56" t="s">
        <v>315</v>
      </c>
      <c r="C61" s="107"/>
      <c r="D61" s="66">
        <v>3000</v>
      </c>
      <c r="E61" s="140">
        <v>3000</v>
      </c>
      <c r="F61" s="140">
        <v>1000</v>
      </c>
      <c r="G61" s="55">
        <v>0</v>
      </c>
      <c r="H61" s="55">
        <v>0</v>
      </c>
    </row>
    <row r="62" spans="1:239" s="50" customFormat="1" ht="16.5" customHeight="1" x14ac:dyDescent="0.3">
      <c r="A62" s="47" t="s">
        <v>316</v>
      </c>
      <c r="B62" s="56" t="s">
        <v>317</v>
      </c>
      <c r="C62" s="107"/>
      <c r="D62" s="66">
        <v>0</v>
      </c>
      <c r="E62" s="140">
        <v>0</v>
      </c>
      <c r="F62" s="140">
        <v>0</v>
      </c>
      <c r="G62" s="55">
        <v>0</v>
      </c>
      <c r="H62" s="55">
        <v>0</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row>
    <row r="63" spans="1:239" ht="16.5" customHeight="1" x14ac:dyDescent="0.3">
      <c r="A63" s="53" t="s">
        <v>318</v>
      </c>
      <c r="B63" s="56" t="s">
        <v>319</v>
      </c>
      <c r="C63" s="107"/>
      <c r="D63" s="66">
        <v>3000</v>
      </c>
      <c r="E63" s="140">
        <v>3000</v>
      </c>
      <c r="F63" s="140">
        <v>500</v>
      </c>
      <c r="G63" s="55">
        <v>0</v>
      </c>
      <c r="H63" s="55">
        <v>0</v>
      </c>
    </row>
    <row r="64" spans="1:239" ht="16.5" customHeight="1" x14ac:dyDescent="0.3">
      <c r="A64" s="53" t="s">
        <v>320</v>
      </c>
      <c r="B64" s="54" t="s">
        <v>321</v>
      </c>
      <c r="C64" s="107"/>
      <c r="D64" s="66">
        <v>0</v>
      </c>
      <c r="E64" s="140">
        <v>0</v>
      </c>
      <c r="F64" s="140">
        <v>0</v>
      </c>
      <c r="G64" s="55">
        <v>0</v>
      </c>
      <c r="H64" s="55">
        <v>0</v>
      </c>
    </row>
    <row r="65" spans="1:239" ht="16.5" customHeight="1" x14ac:dyDescent="0.3">
      <c r="A65" s="53" t="s">
        <v>322</v>
      </c>
      <c r="B65" s="56" t="s">
        <v>323</v>
      </c>
      <c r="C65" s="107"/>
      <c r="D65" s="66">
        <v>0</v>
      </c>
      <c r="E65" s="140">
        <v>0</v>
      </c>
      <c r="F65" s="140">
        <v>0</v>
      </c>
      <c r="G65" s="55">
        <v>0</v>
      </c>
      <c r="H65" s="55">
        <v>0</v>
      </c>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row>
    <row r="66" spans="1:239" ht="16.5" customHeight="1" x14ac:dyDescent="0.3">
      <c r="A66" s="53" t="s">
        <v>324</v>
      </c>
      <c r="B66" s="56" t="s">
        <v>325</v>
      </c>
      <c r="C66" s="107"/>
      <c r="D66" s="66">
        <v>6000</v>
      </c>
      <c r="E66" s="140">
        <v>6000</v>
      </c>
      <c r="F66" s="140">
        <v>2000</v>
      </c>
      <c r="G66" s="55">
        <v>1980</v>
      </c>
      <c r="H66" s="55">
        <v>1980</v>
      </c>
    </row>
    <row r="67" spans="1:239" ht="30" x14ac:dyDescent="0.3">
      <c r="A67" s="53" t="s">
        <v>326</v>
      </c>
      <c r="B67" s="56" t="s">
        <v>327</v>
      </c>
      <c r="C67" s="107"/>
      <c r="D67" s="66">
        <v>0</v>
      </c>
      <c r="E67" s="140">
        <v>0</v>
      </c>
      <c r="F67" s="140">
        <v>0</v>
      </c>
      <c r="G67" s="55">
        <v>0</v>
      </c>
      <c r="H67" s="55">
        <v>0</v>
      </c>
    </row>
    <row r="68" spans="1:239" ht="16.5" customHeight="1" x14ac:dyDescent="0.3">
      <c r="A68" s="47" t="s">
        <v>328</v>
      </c>
      <c r="B68" s="51" t="s">
        <v>329</v>
      </c>
      <c r="C68" s="110">
        <f t="shared" ref="C68:H68" si="25">+C69+C70</f>
        <v>0</v>
      </c>
      <c r="D68" s="110">
        <f t="shared" si="25"/>
        <v>37000</v>
      </c>
      <c r="E68" s="143">
        <f t="shared" si="25"/>
        <v>37000</v>
      </c>
      <c r="F68" s="143">
        <f t="shared" si="25"/>
        <v>10500</v>
      </c>
      <c r="G68" s="110">
        <f t="shared" si="25"/>
        <v>9249</v>
      </c>
      <c r="H68" s="110">
        <f t="shared" si="25"/>
        <v>3014</v>
      </c>
    </row>
    <row r="69" spans="1:239" ht="16.5" customHeight="1" x14ac:dyDescent="0.3">
      <c r="A69" s="53" t="s">
        <v>330</v>
      </c>
      <c r="B69" s="56" t="s">
        <v>331</v>
      </c>
      <c r="C69" s="107"/>
      <c r="D69" s="66">
        <v>36000</v>
      </c>
      <c r="E69" s="140">
        <v>36000</v>
      </c>
      <c r="F69" s="140">
        <v>9500</v>
      </c>
      <c r="G69" s="55">
        <v>9029</v>
      </c>
      <c r="H69" s="55">
        <v>3014</v>
      </c>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row>
    <row r="70" spans="1:239" s="50" customFormat="1" ht="16.5" customHeight="1" x14ac:dyDescent="0.3">
      <c r="A70" s="53" t="s">
        <v>332</v>
      </c>
      <c r="B70" s="56" t="s">
        <v>333</v>
      </c>
      <c r="C70" s="107"/>
      <c r="D70" s="66">
        <v>1000</v>
      </c>
      <c r="E70" s="140">
        <v>1000</v>
      </c>
      <c r="F70" s="140">
        <v>1000</v>
      </c>
      <c r="G70" s="61">
        <v>220</v>
      </c>
      <c r="H70" s="61">
        <v>0</v>
      </c>
    </row>
    <row r="71" spans="1:239" ht="16.5" customHeight="1" x14ac:dyDescent="0.3">
      <c r="A71" s="47" t="s">
        <v>334</v>
      </c>
      <c r="B71" s="51" t="s">
        <v>223</v>
      </c>
      <c r="C71" s="105">
        <f>+C72</f>
        <v>0</v>
      </c>
      <c r="D71" s="105">
        <f t="shared" ref="D71:H72" si="26">+D72</f>
        <v>0</v>
      </c>
      <c r="E71" s="138">
        <f t="shared" si="26"/>
        <v>0</v>
      </c>
      <c r="F71" s="138">
        <f t="shared" si="26"/>
        <v>0</v>
      </c>
      <c r="G71" s="105">
        <f t="shared" si="26"/>
        <v>0</v>
      </c>
      <c r="H71" s="105">
        <f t="shared" si="26"/>
        <v>0</v>
      </c>
    </row>
    <row r="72" spans="1:239" ht="16.5" customHeight="1" x14ac:dyDescent="0.3">
      <c r="A72" s="62" t="s">
        <v>335</v>
      </c>
      <c r="B72" s="51" t="s">
        <v>336</v>
      </c>
      <c r="C72" s="105">
        <f>+C73</f>
        <v>0</v>
      </c>
      <c r="D72" s="105">
        <f t="shared" si="26"/>
        <v>0</v>
      </c>
      <c r="E72" s="138">
        <f t="shared" si="26"/>
        <v>0</v>
      </c>
      <c r="F72" s="138">
        <f t="shared" si="26"/>
        <v>0</v>
      </c>
      <c r="G72" s="105">
        <f t="shared" si="26"/>
        <v>0</v>
      </c>
      <c r="H72" s="105">
        <f t="shared" si="26"/>
        <v>0</v>
      </c>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row>
    <row r="73" spans="1:239" s="50" customFormat="1" ht="16.5" customHeight="1" x14ac:dyDescent="0.3">
      <c r="A73" s="62" t="s">
        <v>337</v>
      </c>
      <c r="B73" s="56" t="s">
        <v>338</v>
      </c>
      <c r="C73" s="107"/>
      <c r="D73" s="66">
        <v>0</v>
      </c>
      <c r="E73" s="140">
        <v>0</v>
      </c>
      <c r="F73" s="140">
        <v>0</v>
      </c>
      <c r="G73" s="55">
        <v>0</v>
      </c>
      <c r="H73" s="55">
        <v>0</v>
      </c>
    </row>
    <row r="74" spans="1:239" s="50" customFormat="1" ht="16.5" customHeight="1" x14ac:dyDescent="0.3">
      <c r="A74" s="62" t="s">
        <v>339</v>
      </c>
      <c r="B74" s="63" t="s">
        <v>231</v>
      </c>
      <c r="C74" s="107">
        <f t="shared" ref="C74:H74" si="27">C75+C76</f>
        <v>0</v>
      </c>
      <c r="D74" s="107">
        <f t="shared" si="27"/>
        <v>67000</v>
      </c>
      <c r="E74" s="141">
        <f t="shared" si="27"/>
        <v>67000</v>
      </c>
      <c r="F74" s="141">
        <f t="shared" si="27"/>
        <v>20300</v>
      </c>
      <c r="G74" s="107">
        <f t="shared" si="27"/>
        <v>17286</v>
      </c>
      <c r="H74" s="107">
        <f t="shared" si="27"/>
        <v>6960</v>
      </c>
    </row>
    <row r="75" spans="1:239" s="50" customFormat="1" ht="16.5" customHeight="1" x14ac:dyDescent="0.3">
      <c r="A75" s="62" t="s">
        <v>340</v>
      </c>
      <c r="B75" s="64" t="s">
        <v>341</v>
      </c>
      <c r="C75" s="107"/>
      <c r="D75" s="66">
        <v>0</v>
      </c>
      <c r="E75" s="140">
        <v>0</v>
      </c>
      <c r="F75" s="140">
        <v>0</v>
      </c>
      <c r="G75" s="55">
        <v>0</v>
      </c>
      <c r="H75" s="55">
        <v>0</v>
      </c>
    </row>
    <row r="76" spans="1:239" ht="16.5" customHeight="1" x14ac:dyDescent="0.3">
      <c r="A76" s="62" t="s">
        <v>342</v>
      </c>
      <c r="B76" s="64" t="s">
        <v>343</v>
      </c>
      <c r="C76" s="107"/>
      <c r="D76" s="66">
        <v>67000</v>
      </c>
      <c r="E76" s="140">
        <v>67000</v>
      </c>
      <c r="F76" s="140">
        <v>20300</v>
      </c>
      <c r="G76" s="55">
        <v>17286</v>
      </c>
      <c r="H76" s="55">
        <v>6960</v>
      </c>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row>
    <row r="77" spans="1:239" s="50" customFormat="1" ht="16.5" customHeight="1" x14ac:dyDescent="0.3">
      <c r="A77" s="47" t="s">
        <v>344</v>
      </c>
      <c r="B77" s="51" t="s">
        <v>233</v>
      </c>
      <c r="C77" s="106">
        <f t="shared" ref="C77:H77" si="28">+C78</f>
        <v>0</v>
      </c>
      <c r="D77" s="106">
        <f t="shared" si="28"/>
        <v>90000</v>
      </c>
      <c r="E77" s="139">
        <f t="shared" si="28"/>
        <v>90000</v>
      </c>
      <c r="F77" s="139">
        <f t="shared" si="28"/>
        <v>0</v>
      </c>
      <c r="G77" s="106">
        <f t="shared" si="28"/>
        <v>0</v>
      </c>
      <c r="H77" s="106">
        <f t="shared" si="28"/>
        <v>0</v>
      </c>
    </row>
    <row r="78" spans="1:239" s="50" customFormat="1" ht="16.5" customHeight="1" x14ac:dyDescent="0.3">
      <c r="A78" s="47" t="s">
        <v>345</v>
      </c>
      <c r="B78" s="51" t="s">
        <v>235</v>
      </c>
      <c r="C78" s="106">
        <f t="shared" ref="C78:H78" si="29">+C79+C84</f>
        <v>0</v>
      </c>
      <c r="D78" s="106">
        <f t="shared" si="29"/>
        <v>90000</v>
      </c>
      <c r="E78" s="139">
        <f t="shared" si="29"/>
        <v>90000</v>
      </c>
      <c r="F78" s="139">
        <f t="shared" si="29"/>
        <v>0</v>
      </c>
      <c r="G78" s="106">
        <f t="shared" si="29"/>
        <v>0</v>
      </c>
      <c r="H78" s="106">
        <f t="shared" si="29"/>
        <v>0</v>
      </c>
    </row>
    <row r="79" spans="1:239" s="50" customFormat="1" ht="16.5" customHeight="1" x14ac:dyDescent="0.3">
      <c r="A79" s="47" t="s">
        <v>346</v>
      </c>
      <c r="B79" s="51" t="s">
        <v>347</v>
      </c>
      <c r="C79" s="106">
        <f t="shared" ref="C79:H79" si="30">+C81+C83+C82+C80</f>
        <v>0</v>
      </c>
      <c r="D79" s="106">
        <f t="shared" si="30"/>
        <v>90000</v>
      </c>
      <c r="E79" s="139">
        <f t="shared" si="30"/>
        <v>90000</v>
      </c>
      <c r="F79" s="139">
        <f t="shared" si="30"/>
        <v>0</v>
      </c>
      <c r="G79" s="106">
        <f t="shared" si="30"/>
        <v>0</v>
      </c>
      <c r="H79" s="106">
        <f t="shared" si="30"/>
        <v>0</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row>
    <row r="80" spans="1:239" s="50" customFormat="1" ht="16.5" customHeight="1" x14ac:dyDescent="0.3">
      <c r="A80" s="47" t="s">
        <v>348</v>
      </c>
      <c r="B80" s="54" t="s">
        <v>349</v>
      </c>
      <c r="C80" s="106"/>
      <c r="D80" s="66">
        <v>0</v>
      </c>
      <c r="E80" s="140">
        <v>0</v>
      </c>
      <c r="F80" s="140">
        <v>0</v>
      </c>
      <c r="G80" s="55">
        <v>0</v>
      </c>
      <c r="H80" s="55">
        <v>0</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row>
    <row r="81" spans="1:239" s="50" customFormat="1" ht="16.5" customHeight="1" x14ac:dyDescent="0.3">
      <c r="A81" s="53" t="s">
        <v>350</v>
      </c>
      <c r="B81" s="56" t="s">
        <v>351</v>
      </c>
      <c r="C81" s="107"/>
      <c r="D81" s="66">
        <v>90000</v>
      </c>
      <c r="E81" s="140">
        <v>90000</v>
      </c>
      <c r="F81" s="140">
        <v>0</v>
      </c>
      <c r="G81" s="55">
        <v>0</v>
      </c>
      <c r="H81" s="55">
        <v>0</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row>
    <row r="82" spans="1:239" s="50" customFormat="1" ht="16.5" customHeight="1" x14ac:dyDescent="0.3">
      <c r="A82" s="53" t="s">
        <v>352</v>
      </c>
      <c r="B82" s="54" t="s">
        <v>353</v>
      </c>
      <c r="C82" s="107"/>
      <c r="D82" s="66">
        <v>0</v>
      </c>
      <c r="E82" s="140">
        <v>0</v>
      </c>
      <c r="F82" s="140">
        <v>0</v>
      </c>
      <c r="G82" s="55">
        <v>0</v>
      </c>
      <c r="H82" s="55">
        <v>0</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row>
    <row r="83" spans="1:239" ht="16.5" customHeight="1" x14ac:dyDescent="0.3">
      <c r="A83" s="53" t="s">
        <v>354</v>
      </c>
      <c r="B83" s="56" t="s">
        <v>355</v>
      </c>
      <c r="C83" s="107"/>
      <c r="D83" s="66">
        <v>0</v>
      </c>
      <c r="E83" s="140">
        <v>0</v>
      </c>
      <c r="F83" s="140">
        <v>0</v>
      </c>
      <c r="G83" s="55">
        <v>0</v>
      </c>
      <c r="H83" s="55">
        <v>0</v>
      </c>
    </row>
    <row r="84" spans="1:239" ht="16.5" customHeight="1" x14ac:dyDescent="0.3">
      <c r="A84" s="65" t="s">
        <v>356</v>
      </c>
      <c r="B84" s="54" t="s">
        <v>357</v>
      </c>
      <c r="C84" s="107"/>
      <c r="D84" s="66">
        <v>0</v>
      </c>
      <c r="E84" s="140">
        <v>0</v>
      </c>
      <c r="F84" s="140">
        <v>0</v>
      </c>
      <c r="G84" s="55">
        <v>0</v>
      </c>
      <c r="H84" s="55">
        <v>0</v>
      </c>
    </row>
    <row r="85" spans="1:239" ht="16.5" customHeight="1" x14ac:dyDescent="0.3">
      <c r="A85" s="53" t="s">
        <v>243</v>
      </c>
      <c r="B85" s="56" t="s">
        <v>358</v>
      </c>
      <c r="C85" s="107"/>
      <c r="D85" s="66">
        <v>0</v>
      </c>
      <c r="E85" s="140">
        <v>0</v>
      </c>
      <c r="F85" s="140">
        <v>0</v>
      </c>
      <c r="G85" s="55">
        <v>0</v>
      </c>
      <c r="H85" s="55">
        <v>0</v>
      </c>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c r="GS85" s="58"/>
      <c r="GT85" s="58"/>
      <c r="GU85" s="58"/>
      <c r="GV85" s="58"/>
      <c r="GW85" s="58"/>
      <c r="GX85" s="58"/>
      <c r="GY85" s="58"/>
      <c r="GZ85" s="58"/>
      <c r="HA85" s="58"/>
      <c r="HB85" s="58"/>
      <c r="HC85" s="58"/>
      <c r="HD85" s="58"/>
      <c r="HE85" s="58"/>
      <c r="HF85" s="58"/>
      <c r="HG85" s="58"/>
      <c r="HH85" s="58"/>
      <c r="HI85" s="58"/>
      <c r="HJ85" s="58"/>
      <c r="HK85" s="58"/>
      <c r="HL85" s="58"/>
      <c r="HM85" s="58"/>
      <c r="HN85" s="58"/>
      <c r="HO85" s="58"/>
      <c r="HP85" s="58"/>
      <c r="HQ85" s="58"/>
      <c r="HR85" s="58"/>
      <c r="HS85" s="58"/>
      <c r="HT85" s="58"/>
      <c r="HU85" s="58"/>
      <c r="HV85" s="58"/>
      <c r="HW85" s="58"/>
      <c r="HX85" s="58"/>
      <c r="HY85" s="58"/>
      <c r="HZ85" s="58"/>
      <c r="IA85" s="58"/>
      <c r="IB85" s="58"/>
      <c r="IC85" s="58"/>
      <c r="ID85" s="58"/>
      <c r="IE85" s="58"/>
    </row>
    <row r="86" spans="1:239" ht="16.5" customHeight="1" x14ac:dyDescent="0.3">
      <c r="A86" s="53" t="s">
        <v>359</v>
      </c>
      <c r="B86" s="56" t="s">
        <v>360</v>
      </c>
      <c r="C86" s="105">
        <f>C43-C88+C9+C11+C12+C14+C15+C16-C85</f>
        <v>0</v>
      </c>
      <c r="D86" s="105">
        <f t="shared" ref="D86:H86" si="31">D43-D88+D9+D11+D12+D14+D15+D16-D85</f>
        <v>259004810</v>
      </c>
      <c r="E86" s="138">
        <f t="shared" si="31"/>
        <v>259004810</v>
      </c>
      <c r="F86" s="138">
        <f t="shared" si="31"/>
        <v>80052010</v>
      </c>
      <c r="G86" s="105">
        <f t="shared" si="31"/>
        <v>78988241</v>
      </c>
      <c r="H86" s="105">
        <f t="shared" si="31"/>
        <v>25819585</v>
      </c>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c r="FS86" s="58"/>
      <c r="FT86" s="58"/>
      <c r="FU86" s="58"/>
      <c r="FV86" s="58"/>
      <c r="FW86" s="58"/>
      <c r="FX86" s="58"/>
      <c r="FY86" s="58"/>
      <c r="FZ86" s="58"/>
      <c r="GA86" s="58"/>
      <c r="GB86" s="58"/>
      <c r="GC86" s="58"/>
      <c r="GD86" s="58"/>
      <c r="GE86" s="58"/>
      <c r="GF86" s="58"/>
      <c r="GG86" s="58"/>
      <c r="GH86" s="58"/>
      <c r="GI86" s="58"/>
      <c r="GJ86" s="58"/>
      <c r="GK86" s="58"/>
      <c r="GL86" s="58"/>
      <c r="GM86" s="58"/>
      <c r="GN86" s="58"/>
      <c r="GO86" s="58"/>
      <c r="GP86" s="58"/>
      <c r="GQ86" s="58"/>
      <c r="GR86" s="58"/>
      <c r="GS86" s="58"/>
      <c r="GT86" s="58"/>
      <c r="GU86" s="58"/>
      <c r="GV86" s="58"/>
      <c r="GW86" s="58"/>
      <c r="GX86" s="58"/>
      <c r="GY86" s="58"/>
      <c r="GZ86" s="58"/>
      <c r="HA86" s="58"/>
      <c r="HB86" s="58"/>
      <c r="HC86" s="58"/>
      <c r="HD86" s="58"/>
      <c r="HE86" s="58"/>
      <c r="HF86" s="58"/>
      <c r="HG86" s="58"/>
      <c r="HH86" s="58"/>
      <c r="HI86" s="58"/>
      <c r="HJ86" s="58"/>
      <c r="HK86" s="58"/>
      <c r="HL86" s="58"/>
      <c r="HM86" s="58"/>
      <c r="HN86" s="58"/>
      <c r="HO86" s="58"/>
      <c r="HP86" s="58"/>
      <c r="HQ86" s="58"/>
      <c r="HR86" s="58"/>
      <c r="HS86" s="58"/>
      <c r="HT86" s="58"/>
      <c r="HU86" s="58"/>
      <c r="HV86" s="58"/>
      <c r="HW86" s="58"/>
      <c r="HX86" s="58"/>
      <c r="HY86" s="58"/>
      <c r="HZ86" s="58"/>
      <c r="IA86" s="58"/>
      <c r="IB86" s="58"/>
      <c r="IC86" s="58"/>
      <c r="ID86" s="58"/>
      <c r="IE86" s="58"/>
    </row>
    <row r="87" spans="1:239" ht="16.5" customHeight="1" x14ac:dyDescent="0.3">
      <c r="A87" s="53"/>
      <c r="B87" s="56" t="s">
        <v>361</v>
      </c>
      <c r="C87" s="105"/>
      <c r="D87" s="66">
        <v>0</v>
      </c>
      <c r="E87" s="140">
        <v>0</v>
      </c>
      <c r="F87" s="140">
        <v>0</v>
      </c>
      <c r="G87" s="66">
        <v>-36565</v>
      </c>
      <c r="H87" s="66">
        <v>0</v>
      </c>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c r="GF87" s="58"/>
      <c r="GG87" s="58"/>
      <c r="GH87" s="58"/>
      <c r="GI87" s="58"/>
      <c r="GJ87" s="58"/>
      <c r="GK87" s="58"/>
      <c r="GL87" s="58"/>
      <c r="GM87" s="58"/>
      <c r="GN87" s="58"/>
      <c r="GO87" s="58"/>
      <c r="GP87" s="58"/>
      <c r="GQ87" s="58"/>
      <c r="GR87" s="58"/>
      <c r="GS87" s="58"/>
      <c r="GT87" s="58"/>
      <c r="GU87" s="58"/>
      <c r="GV87" s="58"/>
      <c r="GW87" s="58"/>
      <c r="GX87" s="58"/>
      <c r="GY87" s="58"/>
      <c r="GZ87" s="58"/>
      <c r="HA87" s="58"/>
      <c r="HB87" s="58"/>
      <c r="HC87" s="58"/>
      <c r="HD87" s="58"/>
      <c r="HE87" s="58"/>
      <c r="HF87" s="58"/>
      <c r="HG87" s="58"/>
      <c r="HH87" s="58"/>
      <c r="HI87" s="58"/>
      <c r="HJ87" s="58"/>
      <c r="HK87" s="58"/>
      <c r="HL87" s="58"/>
      <c r="HM87" s="58"/>
      <c r="HN87" s="58"/>
      <c r="HO87" s="58"/>
      <c r="HP87" s="58"/>
      <c r="HQ87" s="58"/>
      <c r="HR87" s="58"/>
      <c r="HS87" s="58"/>
      <c r="HT87" s="58"/>
      <c r="HU87" s="58"/>
      <c r="HV87" s="58"/>
      <c r="HW87" s="58"/>
      <c r="HX87" s="58"/>
      <c r="HY87" s="58"/>
      <c r="HZ87" s="58"/>
      <c r="IA87" s="58"/>
      <c r="IB87" s="58"/>
      <c r="IC87" s="58"/>
      <c r="ID87" s="58"/>
      <c r="IE87" s="58"/>
    </row>
    <row r="88" spans="1:239" ht="16.5" customHeight="1" x14ac:dyDescent="0.35">
      <c r="A88" s="53" t="s">
        <v>362</v>
      </c>
      <c r="B88" s="51" t="s">
        <v>363</v>
      </c>
      <c r="C88" s="111">
        <f>+C89+C178+C217+C221+C246+C248</f>
        <v>0</v>
      </c>
      <c r="D88" s="111">
        <f t="shared" ref="D88:H88" si="32">+D89+D178+D217+D221+D246+D248</f>
        <v>443492750</v>
      </c>
      <c r="E88" s="144">
        <f t="shared" si="32"/>
        <v>423053840</v>
      </c>
      <c r="F88" s="144">
        <f t="shared" si="32"/>
        <v>260322820</v>
      </c>
      <c r="G88" s="111">
        <f t="shared" si="32"/>
        <v>253098705</v>
      </c>
      <c r="H88" s="111">
        <f t="shared" si="32"/>
        <v>70225663</v>
      </c>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c r="GF88" s="58"/>
      <c r="GG88" s="58"/>
      <c r="GH88" s="58"/>
      <c r="GI88" s="58"/>
      <c r="GJ88" s="58"/>
      <c r="GK88" s="58"/>
      <c r="GL88" s="58"/>
      <c r="GM88" s="58"/>
      <c r="GN88" s="58"/>
      <c r="GO88" s="58"/>
      <c r="GP88" s="58"/>
      <c r="GQ88" s="58"/>
      <c r="GR88" s="58"/>
      <c r="GS88" s="58"/>
      <c r="GT88" s="58"/>
      <c r="GU88" s="58"/>
      <c r="GV88" s="58"/>
      <c r="GW88" s="58"/>
      <c r="GX88" s="58"/>
      <c r="GY88" s="58"/>
      <c r="GZ88" s="58"/>
      <c r="HA88" s="58"/>
      <c r="HB88" s="58"/>
      <c r="HC88" s="58"/>
      <c r="HD88" s="58"/>
      <c r="HE88" s="58"/>
      <c r="HF88" s="58"/>
      <c r="HG88" s="58"/>
      <c r="HH88" s="58"/>
      <c r="HI88" s="58"/>
      <c r="HJ88" s="58"/>
      <c r="HK88" s="58"/>
      <c r="HL88" s="58"/>
      <c r="HM88" s="58"/>
      <c r="HN88" s="58"/>
      <c r="HO88" s="58"/>
      <c r="HP88" s="58"/>
      <c r="HQ88" s="58"/>
      <c r="HR88" s="58"/>
      <c r="HS88" s="58"/>
      <c r="HT88" s="58"/>
      <c r="HU88" s="58"/>
      <c r="HV88" s="58"/>
      <c r="HW88" s="58"/>
      <c r="HX88" s="58"/>
      <c r="HY88" s="58"/>
      <c r="HZ88" s="58"/>
      <c r="IA88" s="58"/>
      <c r="IB88" s="58"/>
      <c r="IC88" s="58"/>
      <c r="ID88" s="58"/>
      <c r="IE88" s="58"/>
    </row>
    <row r="89" spans="1:239" s="58" customFormat="1" ht="16.5" customHeight="1" x14ac:dyDescent="0.3">
      <c r="A89" s="47" t="s">
        <v>364</v>
      </c>
      <c r="B89" s="51" t="s">
        <v>365</v>
      </c>
      <c r="C89" s="106">
        <f>+C90+C106+C142+C170+C174</f>
        <v>0</v>
      </c>
      <c r="D89" s="106">
        <f t="shared" ref="D89:H89" si="33">+D90+D106+D142+D170+D174</f>
        <v>208293320</v>
      </c>
      <c r="E89" s="139">
        <f t="shared" si="33"/>
        <v>188588880</v>
      </c>
      <c r="F89" s="139">
        <f t="shared" si="33"/>
        <v>142415980</v>
      </c>
      <c r="G89" s="106">
        <f t="shared" si="33"/>
        <v>137911625</v>
      </c>
      <c r="H89" s="106">
        <f t="shared" si="33"/>
        <v>32642325</v>
      </c>
    </row>
    <row r="90" spans="1:239" s="58" customFormat="1" ht="16.5" customHeight="1" x14ac:dyDescent="0.3">
      <c r="A90" s="53" t="s">
        <v>366</v>
      </c>
      <c r="B90" s="51" t="s">
        <v>367</v>
      </c>
      <c r="C90" s="105">
        <f t="shared" ref="C90:H90" si="34">+C91+C103+C104+C94+C97+C92+C93</f>
        <v>0</v>
      </c>
      <c r="D90" s="105">
        <f t="shared" si="34"/>
        <v>77590400</v>
      </c>
      <c r="E90" s="138">
        <f t="shared" si="34"/>
        <v>66759330</v>
      </c>
      <c r="F90" s="138">
        <f t="shared" si="34"/>
        <v>50040440</v>
      </c>
      <c r="G90" s="105">
        <f t="shared" si="34"/>
        <v>45537607</v>
      </c>
      <c r="H90" s="105">
        <f t="shared" si="34"/>
        <v>9126748</v>
      </c>
    </row>
    <row r="91" spans="1:239" s="58" customFormat="1" ht="16.5" customHeight="1" x14ac:dyDescent="0.3">
      <c r="A91" s="53"/>
      <c r="B91" s="54" t="s">
        <v>368</v>
      </c>
      <c r="C91" s="107"/>
      <c r="D91" s="66">
        <v>66393000</v>
      </c>
      <c r="E91" s="140">
        <v>53685000</v>
      </c>
      <c r="F91" s="140">
        <v>42861370</v>
      </c>
      <c r="G91" s="55">
        <v>38358810</v>
      </c>
      <c r="H91" s="55">
        <v>7205200</v>
      </c>
    </row>
    <row r="92" spans="1:239" s="58" customFormat="1" ht="45" x14ac:dyDescent="0.3">
      <c r="A92" s="53"/>
      <c r="B92" s="54" t="s">
        <v>369</v>
      </c>
      <c r="C92" s="107"/>
      <c r="D92" s="66">
        <v>870</v>
      </c>
      <c r="E92" s="140">
        <v>870</v>
      </c>
      <c r="F92" s="140">
        <v>870</v>
      </c>
      <c r="G92" s="55">
        <v>848</v>
      </c>
      <c r="H92" s="55">
        <v>283</v>
      </c>
    </row>
    <row r="93" spans="1:239" s="58" customFormat="1" ht="60" x14ac:dyDescent="0.3">
      <c r="A93" s="53"/>
      <c r="B93" s="54" t="s">
        <v>370</v>
      </c>
      <c r="C93" s="107"/>
      <c r="D93" s="66">
        <v>1460</v>
      </c>
      <c r="E93" s="140">
        <v>1460</v>
      </c>
      <c r="F93" s="140">
        <v>1460</v>
      </c>
      <c r="G93" s="55">
        <v>1453</v>
      </c>
      <c r="H93" s="55">
        <v>533</v>
      </c>
    </row>
    <row r="94" spans="1:239" s="58" customFormat="1" ht="16.5" customHeight="1" x14ac:dyDescent="0.3">
      <c r="A94" s="53"/>
      <c r="B94" s="67" t="s">
        <v>371</v>
      </c>
      <c r="C94" s="107">
        <f t="shared" ref="C94:H94" si="35">C95+C96</f>
        <v>0</v>
      </c>
      <c r="D94" s="107">
        <f t="shared" si="35"/>
        <v>0</v>
      </c>
      <c r="E94" s="141">
        <f t="shared" si="35"/>
        <v>0</v>
      </c>
      <c r="F94" s="141">
        <f t="shared" si="35"/>
        <v>0</v>
      </c>
      <c r="G94" s="107">
        <f t="shared" si="35"/>
        <v>0</v>
      </c>
      <c r="H94" s="107">
        <f t="shared" si="35"/>
        <v>0</v>
      </c>
    </row>
    <row r="95" spans="1:239" s="58" customFormat="1" ht="16.5" customHeight="1" x14ac:dyDescent="0.3">
      <c r="A95" s="53"/>
      <c r="B95" s="54" t="s">
        <v>372</v>
      </c>
      <c r="C95" s="107"/>
      <c r="D95" s="66">
        <v>0</v>
      </c>
      <c r="E95" s="140">
        <v>0</v>
      </c>
      <c r="F95" s="140">
        <v>0</v>
      </c>
      <c r="G95" s="55">
        <v>0</v>
      </c>
      <c r="H95" s="55">
        <v>0</v>
      </c>
    </row>
    <row r="96" spans="1:239" s="58" customFormat="1" ht="60" x14ac:dyDescent="0.3">
      <c r="A96" s="53"/>
      <c r="B96" s="54" t="s">
        <v>370</v>
      </c>
      <c r="C96" s="107"/>
      <c r="D96" s="66">
        <v>0</v>
      </c>
      <c r="E96" s="140">
        <v>0</v>
      </c>
      <c r="F96" s="140">
        <v>0</v>
      </c>
      <c r="G96" s="55">
        <v>0</v>
      </c>
      <c r="H96" s="55">
        <v>0</v>
      </c>
    </row>
    <row r="97" spans="1:240" s="58" customFormat="1" ht="16.5" customHeight="1" x14ac:dyDescent="0.3">
      <c r="A97" s="53"/>
      <c r="B97" s="67" t="s">
        <v>373</v>
      </c>
      <c r="C97" s="107">
        <f t="shared" ref="C97:G97" si="36">C98+C101+C102</f>
        <v>0</v>
      </c>
      <c r="D97" s="107">
        <f t="shared" si="36"/>
        <v>9569070</v>
      </c>
      <c r="E97" s="141">
        <f t="shared" si="36"/>
        <v>11446000</v>
      </c>
      <c r="F97" s="141">
        <f t="shared" si="36"/>
        <v>6421570</v>
      </c>
      <c r="G97" s="107">
        <f t="shared" si="36"/>
        <v>6421537</v>
      </c>
      <c r="H97" s="107">
        <f t="shared" ref="H97" si="37">H98+H101+H102</f>
        <v>1684093</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c r="GU97" s="36"/>
      <c r="GV97" s="36"/>
      <c r="GW97" s="36"/>
      <c r="GX97" s="36"/>
      <c r="GY97" s="36"/>
      <c r="GZ97" s="36"/>
      <c r="HA97" s="36"/>
      <c r="HB97" s="36"/>
      <c r="HC97" s="36"/>
      <c r="HD97" s="36"/>
      <c r="HE97" s="36"/>
      <c r="HF97" s="36"/>
      <c r="HG97" s="36"/>
      <c r="HH97" s="36"/>
      <c r="HI97" s="36"/>
      <c r="HJ97" s="36"/>
      <c r="HK97" s="36"/>
      <c r="HL97" s="36"/>
      <c r="HM97" s="36"/>
      <c r="HN97" s="36"/>
      <c r="HO97" s="36"/>
      <c r="HP97" s="36"/>
      <c r="HQ97" s="36"/>
      <c r="HR97" s="36"/>
      <c r="HS97" s="36"/>
      <c r="HT97" s="36"/>
      <c r="HU97" s="36"/>
      <c r="HV97" s="36"/>
      <c r="HW97" s="36"/>
      <c r="HX97" s="36"/>
      <c r="HY97" s="36"/>
      <c r="HZ97" s="36"/>
      <c r="IA97" s="36"/>
      <c r="IB97" s="36"/>
      <c r="IC97" s="36"/>
      <c r="ID97" s="36"/>
      <c r="IE97" s="36"/>
    </row>
    <row r="98" spans="1:240" s="58" customFormat="1" ht="30" x14ac:dyDescent="0.3">
      <c r="A98" s="53"/>
      <c r="B98" s="54" t="s">
        <v>374</v>
      </c>
      <c r="C98" s="107">
        <f t="shared" ref="C98:G98" si="38">C99+C100</f>
        <v>0</v>
      </c>
      <c r="D98" s="107">
        <f t="shared" si="38"/>
        <v>8835140</v>
      </c>
      <c r="E98" s="141">
        <f t="shared" si="38"/>
        <v>10665000</v>
      </c>
      <c r="F98" s="141">
        <f t="shared" si="38"/>
        <v>6031520</v>
      </c>
      <c r="G98" s="107">
        <f t="shared" si="38"/>
        <v>6031509</v>
      </c>
      <c r="H98" s="107">
        <f t="shared" ref="H98" si="39">H99+H100</f>
        <v>1541516</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6"/>
      <c r="GC98" s="36"/>
      <c r="GD98" s="36"/>
      <c r="GE98" s="36"/>
      <c r="GF98" s="36"/>
      <c r="GG98" s="36"/>
      <c r="GH98" s="36"/>
      <c r="GI98" s="36"/>
      <c r="GJ98" s="36"/>
      <c r="GK98" s="36"/>
      <c r="GL98" s="36"/>
      <c r="GM98" s="36"/>
      <c r="GN98" s="36"/>
      <c r="GO98" s="36"/>
      <c r="GP98" s="36"/>
      <c r="GQ98" s="36"/>
      <c r="GR98" s="36"/>
      <c r="GS98" s="36"/>
      <c r="GT98" s="36"/>
      <c r="GU98" s="36"/>
      <c r="GV98" s="36"/>
      <c r="GW98" s="36"/>
      <c r="GX98" s="36"/>
      <c r="GY98" s="36"/>
      <c r="GZ98" s="36"/>
      <c r="HA98" s="36"/>
      <c r="HB98" s="36"/>
      <c r="HC98" s="36"/>
      <c r="HD98" s="36"/>
      <c r="HE98" s="36"/>
      <c r="HF98" s="36"/>
      <c r="HG98" s="36"/>
      <c r="HH98" s="36"/>
      <c r="HI98" s="36"/>
      <c r="HJ98" s="36"/>
      <c r="HK98" s="36"/>
      <c r="HL98" s="36"/>
      <c r="HM98" s="36"/>
      <c r="HN98" s="36"/>
      <c r="HO98" s="36"/>
      <c r="HP98" s="36"/>
      <c r="HQ98" s="36"/>
      <c r="HR98" s="36"/>
      <c r="HS98" s="36"/>
      <c r="HT98" s="36"/>
      <c r="HU98" s="36"/>
      <c r="HV98" s="36"/>
      <c r="HW98" s="36"/>
      <c r="HX98" s="36"/>
      <c r="HY98" s="36"/>
      <c r="HZ98" s="36"/>
      <c r="IA98" s="36"/>
      <c r="IB98" s="36"/>
      <c r="IC98" s="36"/>
      <c r="ID98" s="36"/>
      <c r="IE98" s="36"/>
    </row>
    <row r="99" spans="1:240" x14ac:dyDescent="0.3">
      <c r="A99" s="53"/>
      <c r="B99" s="54" t="s">
        <v>372</v>
      </c>
      <c r="C99" s="107"/>
      <c r="D99" s="66">
        <v>8835140</v>
      </c>
      <c r="E99" s="140">
        <v>10665000</v>
      </c>
      <c r="F99" s="140">
        <v>6031520</v>
      </c>
      <c r="G99" s="55">
        <v>6031509</v>
      </c>
      <c r="H99" s="55">
        <v>1541516</v>
      </c>
      <c r="IF99" s="58"/>
    </row>
    <row r="100" spans="1:240" ht="60" x14ac:dyDescent="0.3">
      <c r="A100" s="53"/>
      <c r="B100" s="54" t="s">
        <v>370</v>
      </c>
      <c r="C100" s="107"/>
      <c r="D100" s="66">
        <v>0</v>
      </c>
      <c r="E100" s="140">
        <v>0</v>
      </c>
      <c r="F100" s="140">
        <v>0</v>
      </c>
      <c r="G100" s="55">
        <v>0</v>
      </c>
      <c r="H100" s="55">
        <v>0</v>
      </c>
      <c r="IF100" s="58"/>
    </row>
    <row r="101" spans="1:240" ht="60" x14ac:dyDescent="0.3">
      <c r="A101" s="53"/>
      <c r="B101" s="54" t="s">
        <v>375</v>
      </c>
      <c r="C101" s="107"/>
      <c r="D101" s="66">
        <v>410770</v>
      </c>
      <c r="E101" s="140">
        <v>434000</v>
      </c>
      <c r="F101" s="140">
        <v>216690</v>
      </c>
      <c r="G101" s="55">
        <v>216681</v>
      </c>
      <c r="H101" s="55">
        <v>79209</v>
      </c>
      <c r="IF101" s="58"/>
    </row>
    <row r="102" spans="1:240" ht="45" x14ac:dyDescent="0.3">
      <c r="A102" s="53"/>
      <c r="B102" s="54" t="s">
        <v>376</v>
      </c>
      <c r="C102" s="107"/>
      <c r="D102" s="66">
        <v>323160</v>
      </c>
      <c r="E102" s="140">
        <v>347000</v>
      </c>
      <c r="F102" s="140">
        <v>173360</v>
      </c>
      <c r="G102" s="55">
        <v>173347</v>
      </c>
      <c r="H102" s="55">
        <v>63368</v>
      </c>
      <c r="IF102" s="58"/>
    </row>
    <row r="103" spans="1:240" s="50" customFormat="1" ht="16.5" customHeight="1" x14ac:dyDescent="0.3">
      <c r="A103" s="53"/>
      <c r="B103" s="54" t="s">
        <v>377</v>
      </c>
      <c r="C103" s="107"/>
      <c r="D103" s="66">
        <v>78000</v>
      </c>
      <c r="E103" s="140">
        <v>78000</v>
      </c>
      <c r="F103" s="140">
        <v>39000</v>
      </c>
      <c r="G103" s="55">
        <v>39000</v>
      </c>
      <c r="H103" s="55">
        <v>13000</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6"/>
      <c r="GW103" s="36"/>
      <c r="GX103" s="36"/>
      <c r="GY103" s="36"/>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c r="HX103" s="36"/>
      <c r="HY103" s="36"/>
      <c r="HZ103" s="36"/>
      <c r="IA103" s="36"/>
      <c r="IB103" s="36"/>
      <c r="IC103" s="36"/>
      <c r="ID103" s="36"/>
      <c r="IE103" s="36"/>
      <c r="IF103" s="58"/>
    </row>
    <row r="104" spans="1:240" ht="45" x14ac:dyDescent="0.3">
      <c r="A104" s="53"/>
      <c r="B104" s="54" t="s">
        <v>378</v>
      </c>
      <c r="C104" s="107"/>
      <c r="D104" s="66">
        <v>1548000</v>
      </c>
      <c r="E104" s="140">
        <v>1548000</v>
      </c>
      <c r="F104" s="140">
        <v>716170</v>
      </c>
      <c r="G104" s="55">
        <v>715959</v>
      </c>
      <c r="H104" s="55">
        <v>223639</v>
      </c>
      <c r="IF104" s="58"/>
    </row>
    <row r="105" spans="1:240" x14ac:dyDescent="0.3">
      <c r="A105" s="53"/>
      <c r="B105" s="56" t="s">
        <v>361</v>
      </c>
      <c r="C105" s="107"/>
      <c r="D105" s="66">
        <v>0</v>
      </c>
      <c r="E105" s="140">
        <v>0</v>
      </c>
      <c r="F105" s="140">
        <v>0</v>
      </c>
      <c r="G105" s="55">
        <v>-1978</v>
      </c>
      <c r="H105" s="55">
        <v>-1747</v>
      </c>
    </row>
    <row r="106" spans="1:240" ht="30" x14ac:dyDescent="0.3">
      <c r="A106" s="114" t="s">
        <v>379</v>
      </c>
      <c r="B106" s="51" t="s">
        <v>380</v>
      </c>
      <c r="C106" s="107">
        <f t="shared" ref="C106:H106" si="40">C107+C110+C113+C116+C119+C122+C128+C125+C131</f>
        <v>0</v>
      </c>
      <c r="D106" s="107">
        <f t="shared" si="40"/>
        <v>104310800</v>
      </c>
      <c r="E106" s="141">
        <f t="shared" si="40"/>
        <v>95920040</v>
      </c>
      <c r="F106" s="141">
        <f t="shared" si="40"/>
        <v>80581040</v>
      </c>
      <c r="G106" s="107">
        <f t="shared" si="40"/>
        <v>80579922</v>
      </c>
      <c r="H106" s="107">
        <f t="shared" si="40"/>
        <v>20101498</v>
      </c>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row>
    <row r="107" spans="1:240" ht="16.5" customHeight="1" x14ac:dyDescent="0.3">
      <c r="A107" s="53"/>
      <c r="B107" s="54" t="s">
        <v>381</v>
      </c>
      <c r="C107" s="107">
        <f t="shared" ref="C107:H107" si="41">C108+C109</f>
        <v>0</v>
      </c>
      <c r="D107" s="107">
        <f t="shared" si="41"/>
        <v>5533790</v>
      </c>
      <c r="E107" s="141">
        <f t="shared" si="41"/>
        <v>6102940</v>
      </c>
      <c r="F107" s="141">
        <f t="shared" si="41"/>
        <v>5404940</v>
      </c>
      <c r="G107" s="107">
        <f t="shared" si="41"/>
        <v>5404885</v>
      </c>
      <c r="H107" s="107">
        <f t="shared" si="41"/>
        <v>1913594</v>
      </c>
    </row>
    <row r="108" spans="1:240" x14ac:dyDescent="0.3">
      <c r="A108" s="53"/>
      <c r="B108" s="54" t="s">
        <v>368</v>
      </c>
      <c r="C108" s="107"/>
      <c r="D108" s="66">
        <v>5533790</v>
      </c>
      <c r="E108" s="140">
        <v>6102940</v>
      </c>
      <c r="F108" s="140">
        <v>5404940</v>
      </c>
      <c r="G108" s="55">
        <v>5404885</v>
      </c>
      <c r="H108" s="55">
        <v>1913594</v>
      </c>
    </row>
    <row r="109" spans="1:240" ht="60" x14ac:dyDescent="0.3">
      <c r="A109" s="53"/>
      <c r="B109" s="54" t="s">
        <v>370</v>
      </c>
      <c r="C109" s="107"/>
      <c r="D109" s="66">
        <v>0</v>
      </c>
      <c r="E109" s="140">
        <v>0</v>
      </c>
      <c r="F109" s="140">
        <v>0</v>
      </c>
      <c r="G109" s="55">
        <v>0</v>
      </c>
      <c r="H109" s="55">
        <v>0</v>
      </c>
    </row>
    <row r="110" spans="1:240" ht="16.5" customHeight="1" x14ac:dyDescent="0.3">
      <c r="A110" s="53"/>
      <c r="B110" s="54" t="s">
        <v>382</v>
      </c>
      <c r="C110" s="107">
        <f t="shared" ref="C110:H110" si="42">C111+C112</f>
        <v>0</v>
      </c>
      <c r="D110" s="107">
        <f t="shared" si="42"/>
        <v>0</v>
      </c>
      <c r="E110" s="141">
        <f t="shared" si="42"/>
        <v>0</v>
      </c>
      <c r="F110" s="141">
        <f t="shared" si="42"/>
        <v>0</v>
      </c>
      <c r="G110" s="107">
        <f t="shared" si="42"/>
        <v>0</v>
      </c>
      <c r="H110" s="107">
        <f t="shared" si="42"/>
        <v>0</v>
      </c>
    </row>
    <row r="111" spans="1:240" x14ac:dyDescent="0.3">
      <c r="A111" s="53"/>
      <c r="B111" s="54" t="s">
        <v>368</v>
      </c>
      <c r="C111" s="107"/>
      <c r="D111" s="66">
        <v>0</v>
      </c>
      <c r="E111" s="140">
        <v>0</v>
      </c>
      <c r="F111" s="140">
        <v>0</v>
      </c>
      <c r="G111" s="55">
        <v>0</v>
      </c>
      <c r="H111" s="55">
        <v>0</v>
      </c>
    </row>
    <row r="112" spans="1:240" ht="60" x14ac:dyDescent="0.3">
      <c r="A112" s="53"/>
      <c r="B112" s="54" t="s">
        <v>370</v>
      </c>
      <c r="C112" s="107"/>
      <c r="D112" s="66">
        <v>0</v>
      </c>
      <c r="E112" s="140">
        <v>0</v>
      </c>
      <c r="F112" s="140">
        <v>0</v>
      </c>
      <c r="G112" s="55">
        <v>0</v>
      </c>
      <c r="H112" s="55">
        <v>0</v>
      </c>
    </row>
    <row r="113" spans="1:240" x14ac:dyDescent="0.3">
      <c r="A113" s="53"/>
      <c r="B113" s="54" t="s">
        <v>383</v>
      </c>
      <c r="C113" s="107">
        <f t="shared" ref="C113:H113" si="43">C114+C115</f>
        <v>0</v>
      </c>
      <c r="D113" s="107">
        <f t="shared" si="43"/>
        <v>4974970</v>
      </c>
      <c r="E113" s="141">
        <f t="shared" si="43"/>
        <v>4662730</v>
      </c>
      <c r="F113" s="141">
        <f t="shared" si="43"/>
        <v>4594730</v>
      </c>
      <c r="G113" s="107">
        <f t="shared" si="43"/>
        <v>4594707</v>
      </c>
      <c r="H113" s="107">
        <f t="shared" si="43"/>
        <v>507916</v>
      </c>
      <c r="IF113" s="50"/>
    </row>
    <row r="114" spans="1:240" x14ac:dyDescent="0.3">
      <c r="A114" s="53"/>
      <c r="B114" s="54" t="s">
        <v>368</v>
      </c>
      <c r="C114" s="107"/>
      <c r="D114" s="66">
        <v>4974970</v>
      </c>
      <c r="E114" s="140">
        <v>4662730</v>
      </c>
      <c r="F114" s="140">
        <v>4594730</v>
      </c>
      <c r="G114" s="55">
        <v>4594707</v>
      </c>
      <c r="H114" s="55">
        <v>507916</v>
      </c>
      <c r="IF114" s="50"/>
    </row>
    <row r="115" spans="1:240" ht="60" x14ac:dyDescent="0.3">
      <c r="A115" s="53"/>
      <c r="B115" s="54" t="s">
        <v>370</v>
      </c>
      <c r="C115" s="107"/>
      <c r="D115" s="66">
        <v>0</v>
      </c>
      <c r="E115" s="140">
        <v>0</v>
      </c>
      <c r="F115" s="140">
        <v>0</v>
      </c>
      <c r="G115" s="55">
        <v>0</v>
      </c>
      <c r="H115" s="55">
        <v>0</v>
      </c>
      <c r="IF115" s="50"/>
    </row>
    <row r="116" spans="1:240" ht="36" customHeight="1" x14ac:dyDescent="0.3">
      <c r="A116" s="47"/>
      <c r="B116" s="54" t="s">
        <v>384</v>
      </c>
      <c r="C116" s="107">
        <f t="shared" ref="C116:H116" si="44">C117+C118</f>
        <v>0</v>
      </c>
      <c r="D116" s="107">
        <f t="shared" si="44"/>
        <v>29831060</v>
      </c>
      <c r="E116" s="141">
        <f t="shared" si="44"/>
        <v>25215300</v>
      </c>
      <c r="F116" s="141">
        <f t="shared" si="44"/>
        <v>19209300</v>
      </c>
      <c r="G116" s="107">
        <f t="shared" si="44"/>
        <v>19209109</v>
      </c>
      <c r="H116" s="107">
        <f t="shared" si="44"/>
        <v>4110006</v>
      </c>
    </row>
    <row r="117" spans="1:240" x14ac:dyDescent="0.3">
      <c r="A117" s="53"/>
      <c r="B117" s="54" t="s">
        <v>368</v>
      </c>
      <c r="C117" s="107"/>
      <c r="D117" s="66">
        <v>29824650</v>
      </c>
      <c r="E117" s="140">
        <v>25208680</v>
      </c>
      <c r="F117" s="140">
        <v>19202680</v>
      </c>
      <c r="G117" s="55">
        <v>19202502</v>
      </c>
      <c r="H117" s="55">
        <v>4107889</v>
      </c>
    </row>
    <row r="118" spans="1:240" ht="60" x14ac:dyDescent="0.3">
      <c r="A118" s="53"/>
      <c r="B118" s="54" t="s">
        <v>370</v>
      </c>
      <c r="C118" s="107"/>
      <c r="D118" s="66">
        <v>6410</v>
      </c>
      <c r="E118" s="140">
        <v>6620</v>
      </c>
      <c r="F118" s="140">
        <v>6620</v>
      </c>
      <c r="G118" s="55">
        <v>6607</v>
      </c>
      <c r="H118" s="55">
        <v>2117</v>
      </c>
    </row>
    <row r="119" spans="1:240" ht="16.5" customHeight="1" x14ac:dyDescent="0.3">
      <c r="A119" s="53"/>
      <c r="B119" s="68" t="s">
        <v>385</v>
      </c>
      <c r="C119" s="107">
        <f t="shared" ref="C119:H119" si="45">C120+C121</f>
        <v>0</v>
      </c>
      <c r="D119" s="107">
        <f t="shared" si="45"/>
        <v>5730</v>
      </c>
      <c r="E119" s="141">
        <f t="shared" si="45"/>
        <v>16240</v>
      </c>
      <c r="F119" s="141">
        <f t="shared" si="45"/>
        <v>16240</v>
      </c>
      <c r="G119" s="107">
        <f t="shared" si="45"/>
        <v>16234</v>
      </c>
      <c r="H119" s="107">
        <f t="shared" si="45"/>
        <v>5156</v>
      </c>
    </row>
    <row r="120" spans="1:240" x14ac:dyDescent="0.3">
      <c r="A120" s="53"/>
      <c r="B120" s="68" t="s">
        <v>368</v>
      </c>
      <c r="C120" s="107"/>
      <c r="D120" s="66">
        <v>5730</v>
      </c>
      <c r="E120" s="140">
        <v>16240</v>
      </c>
      <c r="F120" s="140">
        <v>16240</v>
      </c>
      <c r="G120" s="55">
        <v>16234</v>
      </c>
      <c r="H120" s="55">
        <v>5156</v>
      </c>
    </row>
    <row r="121" spans="1:240" ht="60" x14ac:dyDescent="0.3">
      <c r="A121" s="53"/>
      <c r="B121" s="68" t="s">
        <v>370</v>
      </c>
      <c r="C121" s="107"/>
      <c r="D121" s="66">
        <v>0</v>
      </c>
      <c r="E121" s="140">
        <v>0</v>
      </c>
      <c r="F121" s="140">
        <v>0</v>
      </c>
      <c r="G121" s="55">
        <v>0</v>
      </c>
      <c r="H121" s="55">
        <v>0</v>
      </c>
    </row>
    <row r="122" spans="1:240" ht="30" x14ac:dyDescent="0.3">
      <c r="A122" s="53"/>
      <c r="B122" s="54" t="s">
        <v>386</v>
      </c>
      <c r="C122" s="107">
        <f t="shared" ref="C122:H122" si="46">C123+C124</f>
        <v>0</v>
      </c>
      <c r="D122" s="107">
        <f t="shared" si="46"/>
        <v>448030</v>
      </c>
      <c r="E122" s="141">
        <f t="shared" si="46"/>
        <v>370060</v>
      </c>
      <c r="F122" s="141">
        <f t="shared" si="46"/>
        <v>301060</v>
      </c>
      <c r="G122" s="107">
        <f t="shared" si="46"/>
        <v>301034</v>
      </c>
      <c r="H122" s="107">
        <f t="shared" si="46"/>
        <v>97633</v>
      </c>
    </row>
    <row r="123" spans="1:240" ht="16.5" customHeight="1" x14ac:dyDescent="0.3">
      <c r="A123" s="53"/>
      <c r="B123" s="54" t="s">
        <v>368</v>
      </c>
      <c r="C123" s="107"/>
      <c r="D123" s="66">
        <v>448030</v>
      </c>
      <c r="E123" s="140">
        <v>370060</v>
      </c>
      <c r="F123" s="140">
        <v>301060</v>
      </c>
      <c r="G123" s="55">
        <v>301034</v>
      </c>
      <c r="H123" s="55">
        <v>97633</v>
      </c>
    </row>
    <row r="124" spans="1:240" ht="60" x14ac:dyDescent="0.3">
      <c r="A124" s="53"/>
      <c r="B124" s="54" t="s">
        <v>370</v>
      </c>
      <c r="C124" s="107"/>
      <c r="D124" s="66">
        <v>0</v>
      </c>
      <c r="E124" s="140">
        <v>0</v>
      </c>
      <c r="F124" s="140">
        <v>0</v>
      </c>
      <c r="G124" s="55">
        <v>0</v>
      </c>
      <c r="H124" s="55">
        <v>0</v>
      </c>
    </row>
    <row r="125" spans="1:240" s="50" customFormat="1" x14ac:dyDescent="0.3">
      <c r="A125" s="53"/>
      <c r="B125" s="69" t="s">
        <v>387</v>
      </c>
      <c r="C125" s="107">
        <f t="shared" ref="C125:H125" si="47">C126+C127</f>
        <v>0</v>
      </c>
      <c r="D125" s="107">
        <f t="shared" si="47"/>
        <v>0</v>
      </c>
      <c r="E125" s="141">
        <f t="shared" si="47"/>
        <v>0</v>
      </c>
      <c r="F125" s="141">
        <f t="shared" si="47"/>
        <v>0</v>
      </c>
      <c r="G125" s="107">
        <f t="shared" si="47"/>
        <v>0</v>
      </c>
      <c r="H125" s="107">
        <f t="shared" si="47"/>
        <v>0</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c r="GL125" s="36"/>
      <c r="GM125" s="36"/>
      <c r="GN125" s="36"/>
      <c r="GO125" s="36"/>
      <c r="GP125" s="36"/>
      <c r="GQ125" s="36"/>
      <c r="GR125" s="36"/>
      <c r="GS125" s="36"/>
      <c r="GT125" s="36"/>
      <c r="GU125" s="36"/>
      <c r="GV125" s="36"/>
      <c r="GW125" s="36"/>
      <c r="GX125" s="36"/>
      <c r="GY125" s="36"/>
      <c r="GZ125" s="36"/>
      <c r="HA125" s="36"/>
      <c r="HB125" s="36"/>
      <c r="HC125" s="36"/>
      <c r="HD125" s="36"/>
      <c r="HE125" s="36"/>
      <c r="HF125" s="36"/>
      <c r="HG125" s="36"/>
      <c r="HH125" s="36"/>
      <c r="HI125" s="36"/>
      <c r="HJ125" s="36"/>
      <c r="HK125" s="36"/>
      <c r="HL125" s="36"/>
      <c r="HM125" s="36"/>
      <c r="HN125" s="36"/>
      <c r="HO125" s="36"/>
      <c r="HP125" s="36"/>
      <c r="HQ125" s="36"/>
      <c r="HR125" s="36"/>
      <c r="HS125" s="36"/>
      <c r="HT125" s="36"/>
      <c r="HU125" s="36"/>
      <c r="HV125" s="36"/>
      <c r="HW125" s="36"/>
      <c r="HX125" s="36"/>
      <c r="HY125" s="36"/>
      <c r="HZ125" s="36"/>
      <c r="IA125" s="36"/>
      <c r="IB125" s="36"/>
      <c r="IC125" s="36"/>
      <c r="ID125" s="36"/>
      <c r="IE125" s="36"/>
      <c r="IF125" s="36"/>
    </row>
    <row r="126" spans="1:240" s="50" customFormat="1" x14ac:dyDescent="0.3">
      <c r="A126" s="53"/>
      <c r="B126" s="69" t="s">
        <v>368</v>
      </c>
      <c r="C126" s="107"/>
      <c r="D126" s="66">
        <v>0</v>
      </c>
      <c r="E126" s="140">
        <v>0</v>
      </c>
      <c r="F126" s="140">
        <v>0</v>
      </c>
      <c r="G126" s="55">
        <v>0</v>
      </c>
      <c r="H126" s="55">
        <v>0</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c r="GL126" s="36"/>
      <c r="GM126" s="36"/>
      <c r="GN126" s="36"/>
      <c r="GO126" s="36"/>
      <c r="GP126" s="36"/>
      <c r="GQ126" s="36"/>
      <c r="GR126" s="36"/>
      <c r="GS126" s="36"/>
      <c r="GT126" s="36"/>
      <c r="GU126" s="36"/>
      <c r="GV126" s="36"/>
      <c r="GW126" s="36"/>
      <c r="GX126" s="36"/>
      <c r="GY126" s="36"/>
      <c r="GZ126" s="36"/>
      <c r="HA126" s="36"/>
      <c r="HB126" s="36"/>
      <c r="HC126" s="36"/>
      <c r="HD126" s="36"/>
      <c r="HE126" s="36"/>
      <c r="HF126" s="36"/>
      <c r="HG126" s="36"/>
      <c r="HH126" s="36"/>
      <c r="HI126" s="36"/>
      <c r="HJ126" s="36"/>
      <c r="HK126" s="36"/>
      <c r="HL126" s="36"/>
      <c r="HM126" s="36"/>
      <c r="HN126" s="36"/>
      <c r="HO126" s="36"/>
      <c r="HP126" s="36"/>
      <c r="HQ126" s="36"/>
      <c r="HR126" s="36"/>
      <c r="HS126" s="36"/>
      <c r="HT126" s="36"/>
      <c r="HU126" s="36"/>
      <c r="HV126" s="36"/>
      <c r="HW126" s="36"/>
      <c r="HX126" s="36"/>
      <c r="HY126" s="36"/>
      <c r="HZ126" s="36"/>
      <c r="IA126" s="36"/>
      <c r="IB126" s="36"/>
      <c r="IC126" s="36"/>
      <c r="ID126" s="36"/>
      <c r="IE126" s="36"/>
      <c r="IF126" s="36"/>
    </row>
    <row r="127" spans="1:240" s="50" customFormat="1" ht="60" x14ac:dyDescent="0.3">
      <c r="A127" s="53"/>
      <c r="B127" s="69" t="s">
        <v>370</v>
      </c>
      <c r="C127" s="107"/>
      <c r="D127" s="66">
        <v>0</v>
      </c>
      <c r="E127" s="140">
        <v>0</v>
      </c>
      <c r="F127" s="140">
        <v>0</v>
      </c>
      <c r="G127" s="55">
        <v>0</v>
      </c>
      <c r="H127" s="55">
        <v>0</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c r="GL127" s="36"/>
      <c r="GM127" s="36"/>
      <c r="GN127" s="36"/>
      <c r="GO127" s="36"/>
      <c r="GP127" s="36"/>
      <c r="GQ127" s="36"/>
      <c r="GR127" s="36"/>
      <c r="GS127" s="36"/>
      <c r="GT127" s="36"/>
      <c r="GU127" s="36"/>
      <c r="GV127" s="36"/>
      <c r="GW127" s="36"/>
      <c r="GX127" s="36"/>
      <c r="GY127" s="36"/>
      <c r="GZ127" s="36"/>
      <c r="HA127" s="36"/>
      <c r="HB127" s="36"/>
      <c r="HC127" s="36"/>
      <c r="HD127" s="36"/>
      <c r="HE127" s="36"/>
      <c r="HF127" s="36"/>
      <c r="HG127" s="36"/>
      <c r="HH127" s="36"/>
      <c r="HI127" s="36"/>
      <c r="HJ127" s="36"/>
      <c r="HK127" s="36"/>
      <c r="HL127" s="36"/>
      <c r="HM127" s="36"/>
      <c r="HN127" s="36"/>
      <c r="HO127" s="36"/>
      <c r="HP127" s="36"/>
      <c r="HQ127" s="36"/>
      <c r="HR127" s="36"/>
      <c r="HS127" s="36"/>
      <c r="HT127" s="36"/>
      <c r="HU127" s="36"/>
      <c r="HV127" s="36"/>
      <c r="HW127" s="36"/>
      <c r="HX127" s="36"/>
      <c r="HY127" s="36"/>
      <c r="HZ127" s="36"/>
      <c r="IA127" s="36"/>
      <c r="IB127" s="36"/>
      <c r="IC127" s="36"/>
      <c r="ID127" s="36"/>
      <c r="IE127" s="36"/>
      <c r="IF127" s="36"/>
    </row>
    <row r="128" spans="1:240" s="50" customFormat="1" x14ac:dyDescent="0.3">
      <c r="A128" s="53"/>
      <c r="B128" s="69" t="s">
        <v>388</v>
      </c>
      <c r="C128" s="107">
        <f t="shared" ref="C128:H128" si="48">C129+C130</f>
        <v>0</v>
      </c>
      <c r="D128" s="107">
        <f t="shared" si="48"/>
        <v>47140980</v>
      </c>
      <c r="E128" s="141">
        <f t="shared" si="48"/>
        <v>42006660</v>
      </c>
      <c r="F128" s="141">
        <f t="shared" si="48"/>
        <v>35757660</v>
      </c>
      <c r="G128" s="107">
        <f t="shared" si="48"/>
        <v>35757601</v>
      </c>
      <c r="H128" s="107">
        <f t="shared" si="48"/>
        <v>9390087</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c r="GL128" s="36"/>
      <c r="GM128" s="36"/>
      <c r="GN128" s="36"/>
      <c r="GO128" s="36"/>
      <c r="GP128" s="36"/>
      <c r="GQ128" s="36"/>
      <c r="GR128" s="36"/>
      <c r="GS128" s="36"/>
      <c r="GT128" s="36"/>
      <c r="GU128" s="36"/>
      <c r="GV128" s="36"/>
      <c r="GW128" s="36"/>
      <c r="GX128" s="36"/>
      <c r="GY128" s="36"/>
      <c r="GZ128" s="36"/>
      <c r="HA128" s="36"/>
      <c r="HB128" s="36"/>
      <c r="HC128" s="36"/>
      <c r="HD128" s="36"/>
      <c r="HE128" s="36"/>
      <c r="HF128" s="36"/>
      <c r="HG128" s="36"/>
      <c r="HH128" s="36"/>
      <c r="HI128" s="36"/>
      <c r="HJ128" s="36"/>
      <c r="HK128" s="36"/>
      <c r="HL128" s="36"/>
      <c r="HM128" s="36"/>
      <c r="HN128" s="36"/>
      <c r="HO128" s="36"/>
      <c r="HP128" s="36"/>
      <c r="HQ128" s="36"/>
      <c r="HR128" s="36"/>
      <c r="HS128" s="36"/>
      <c r="HT128" s="36"/>
      <c r="HU128" s="36"/>
      <c r="HV128" s="36"/>
      <c r="HW128" s="36"/>
      <c r="HX128" s="36"/>
      <c r="HY128" s="36"/>
      <c r="HZ128" s="36"/>
      <c r="IA128" s="36"/>
      <c r="IB128" s="36"/>
      <c r="IC128" s="36"/>
      <c r="ID128" s="36"/>
      <c r="IE128" s="36"/>
      <c r="IF128" s="36"/>
    </row>
    <row r="129" spans="1:240" s="50" customFormat="1" x14ac:dyDescent="0.3">
      <c r="A129" s="53"/>
      <c r="B129" s="69" t="s">
        <v>368</v>
      </c>
      <c r="C129" s="107"/>
      <c r="D129" s="66">
        <v>47137300</v>
      </c>
      <c r="E129" s="140">
        <v>42001360</v>
      </c>
      <c r="F129" s="140">
        <v>35752360</v>
      </c>
      <c r="G129" s="70">
        <v>35752314</v>
      </c>
      <c r="H129" s="70">
        <v>9390030</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c r="FR129" s="36"/>
      <c r="FS129" s="36"/>
      <c r="FT129" s="36"/>
      <c r="FU129" s="36"/>
      <c r="FV129" s="36"/>
      <c r="FW129" s="36"/>
      <c r="FX129" s="36"/>
      <c r="FY129" s="36"/>
      <c r="FZ129" s="36"/>
      <c r="GA129" s="36"/>
      <c r="GB129" s="36"/>
      <c r="GC129" s="36"/>
      <c r="GD129" s="36"/>
      <c r="GE129" s="36"/>
      <c r="GF129" s="36"/>
      <c r="GG129" s="36"/>
      <c r="GH129" s="36"/>
      <c r="GI129" s="36"/>
      <c r="GJ129" s="36"/>
      <c r="GK129" s="36"/>
      <c r="GL129" s="36"/>
      <c r="GM129" s="36"/>
      <c r="GN129" s="36"/>
      <c r="GO129" s="36"/>
      <c r="GP129" s="36"/>
      <c r="GQ129" s="36"/>
      <c r="GR129" s="36"/>
      <c r="GS129" s="36"/>
      <c r="GT129" s="36"/>
      <c r="GU129" s="36"/>
      <c r="GV129" s="36"/>
      <c r="GW129" s="36"/>
      <c r="GX129" s="36"/>
      <c r="GY129" s="36"/>
      <c r="GZ129" s="36"/>
      <c r="HA129" s="36"/>
      <c r="HB129" s="36"/>
      <c r="HC129" s="36"/>
      <c r="HD129" s="36"/>
      <c r="HE129" s="36"/>
      <c r="HF129" s="36"/>
      <c r="HG129" s="36"/>
      <c r="HH129" s="36"/>
      <c r="HI129" s="36"/>
      <c r="HJ129" s="36"/>
      <c r="HK129" s="36"/>
      <c r="HL129" s="36"/>
      <c r="HM129" s="36"/>
      <c r="HN129" s="36"/>
      <c r="HO129" s="36"/>
      <c r="HP129" s="36"/>
      <c r="HQ129" s="36"/>
      <c r="HR129" s="36"/>
      <c r="HS129" s="36"/>
      <c r="HT129" s="36"/>
      <c r="HU129" s="36"/>
      <c r="HV129" s="36"/>
      <c r="HW129" s="36"/>
      <c r="HX129" s="36"/>
      <c r="HY129" s="36"/>
      <c r="HZ129" s="36"/>
      <c r="IA129" s="36"/>
      <c r="IB129" s="36"/>
      <c r="IC129" s="36"/>
      <c r="ID129" s="36"/>
      <c r="IE129" s="36"/>
      <c r="IF129" s="36"/>
    </row>
    <row r="130" spans="1:240" s="50" customFormat="1" ht="60" x14ac:dyDescent="0.3">
      <c r="A130" s="53"/>
      <c r="B130" s="69" t="s">
        <v>370</v>
      </c>
      <c r="C130" s="107"/>
      <c r="D130" s="66">
        <v>3680</v>
      </c>
      <c r="E130" s="140">
        <v>5300</v>
      </c>
      <c r="F130" s="140">
        <v>5300</v>
      </c>
      <c r="G130" s="70">
        <v>5287</v>
      </c>
      <c r="H130" s="70">
        <v>57</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c r="EP130" s="36"/>
      <c r="EQ130" s="36"/>
      <c r="ER130" s="36"/>
      <c r="ES130" s="36"/>
      <c r="ET130" s="36"/>
      <c r="EU130" s="36"/>
      <c r="EV130" s="36"/>
      <c r="EW130" s="36"/>
      <c r="EX130" s="36"/>
      <c r="EY130" s="36"/>
      <c r="EZ130" s="36"/>
      <c r="FA130" s="36"/>
      <c r="FB130" s="36"/>
      <c r="FC130" s="36"/>
      <c r="FD130" s="36"/>
      <c r="FE130" s="36"/>
      <c r="FF130" s="36"/>
      <c r="FG130" s="36"/>
      <c r="FH130" s="36"/>
      <c r="FI130" s="36"/>
      <c r="FJ130" s="36"/>
      <c r="FK130" s="36"/>
      <c r="FL130" s="36"/>
      <c r="FM130" s="36"/>
      <c r="FN130" s="36"/>
      <c r="FO130" s="36"/>
      <c r="FP130" s="36"/>
      <c r="FQ130" s="36"/>
      <c r="FR130" s="36"/>
      <c r="FS130" s="36"/>
      <c r="FT130" s="36"/>
      <c r="FU130" s="36"/>
      <c r="FV130" s="36"/>
      <c r="FW130" s="36"/>
      <c r="FX130" s="36"/>
      <c r="FY130" s="36"/>
      <c r="FZ130" s="36"/>
      <c r="GA130" s="36"/>
      <c r="GB130" s="36"/>
      <c r="GC130" s="36"/>
      <c r="GD130" s="36"/>
      <c r="GE130" s="36"/>
      <c r="GF130" s="36"/>
      <c r="GG130" s="36"/>
      <c r="GH130" s="36"/>
      <c r="GI130" s="36"/>
      <c r="GJ130" s="36"/>
      <c r="GK130" s="36"/>
      <c r="GL130" s="36"/>
      <c r="GM130" s="36"/>
      <c r="GN130" s="36"/>
      <c r="GO130" s="36"/>
      <c r="GP130" s="36"/>
      <c r="GQ130" s="36"/>
      <c r="GR130" s="36"/>
      <c r="GS130" s="36"/>
      <c r="GT130" s="36"/>
      <c r="GU130" s="36"/>
      <c r="GV130" s="36"/>
      <c r="GW130" s="36"/>
      <c r="GX130" s="36"/>
      <c r="GY130" s="36"/>
      <c r="GZ130" s="36"/>
      <c r="HA130" s="36"/>
      <c r="HB130" s="36"/>
      <c r="HC130" s="36"/>
      <c r="HD130" s="36"/>
      <c r="HE130" s="36"/>
      <c r="HF130" s="36"/>
      <c r="HG130" s="36"/>
      <c r="HH130" s="36"/>
      <c r="HI130" s="36"/>
      <c r="HJ130" s="36"/>
      <c r="HK130" s="36"/>
      <c r="HL130" s="36"/>
      <c r="HM130" s="36"/>
      <c r="HN130" s="36"/>
      <c r="HO130" s="36"/>
      <c r="HP130" s="36"/>
      <c r="HQ130" s="36"/>
      <c r="HR130" s="36"/>
      <c r="HS130" s="36"/>
      <c r="HT130" s="36"/>
      <c r="HU130" s="36"/>
      <c r="HV130" s="36"/>
      <c r="HW130" s="36"/>
      <c r="HX130" s="36"/>
      <c r="HY130" s="36"/>
      <c r="HZ130" s="36"/>
      <c r="IA130" s="36"/>
      <c r="IB130" s="36"/>
      <c r="IC130" s="36"/>
      <c r="ID130" s="36"/>
      <c r="IE130" s="36"/>
      <c r="IF130" s="36"/>
    </row>
    <row r="131" spans="1:240" s="50" customFormat="1" ht="30" x14ac:dyDescent="0.3">
      <c r="A131" s="53"/>
      <c r="B131" s="71" t="s">
        <v>389</v>
      </c>
      <c r="C131" s="107">
        <f t="shared" ref="C131:H131" si="49">C132+C135+C138+C136+C137</f>
        <v>0</v>
      </c>
      <c r="D131" s="107">
        <f t="shared" si="49"/>
        <v>16376240</v>
      </c>
      <c r="E131" s="141">
        <f t="shared" si="49"/>
        <v>17546110</v>
      </c>
      <c r="F131" s="141">
        <f t="shared" si="49"/>
        <v>15297110</v>
      </c>
      <c r="G131" s="107">
        <f t="shared" si="49"/>
        <v>15296352</v>
      </c>
      <c r="H131" s="107">
        <f t="shared" si="49"/>
        <v>4077106</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c r="GU131" s="36"/>
      <c r="GV131" s="36"/>
      <c r="GW131" s="36"/>
      <c r="GX131" s="36"/>
      <c r="GY131" s="36"/>
      <c r="GZ131" s="36"/>
      <c r="HA131" s="36"/>
      <c r="HB131" s="36"/>
      <c r="HC131" s="36"/>
      <c r="HD131" s="36"/>
      <c r="HE131" s="36"/>
      <c r="HF131" s="36"/>
      <c r="HG131" s="36"/>
      <c r="HH131" s="36"/>
      <c r="HI131" s="36"/>
      <c r="HJ131" s="36"/>
      <c r="HK131" s="36"/>
      <c r="HL131" s="36"/>
      <c r="HM131" s="36"/>
      <c r="HN131" s="36"/>
      <c r="HO131" s="36"/>
      <c r="HP131" s="36"/>
      <c r="HQ131" s="36"/>
      <c r="HR131" s="36"/>
      <c r="HS131" s="36"/>
      <c r="HT131" s="36"/>
      <c r="HU131" s="36"/>
      <c r="HV131" s="36"/>
      <c r="HW131" s="36"/>
      <c r="HX131" s="36"/>
      <c r="HY131" s="36"/>
      <c r="HZ131" s="36"/>
      <c r="IA131" s="36"/>
      <c r="IB131" s="36"/>
      <c r="IC131" s="36"/>
      <c r="ID131" s="36"/>
      <c r="IE131" s="36"/>
      <c r="IF131" s="36"/>
    </row>
    <row r="132" spans="1:240" s="50" customFormat="1" x14ac:dyDescent="0.3">
      <c r="A132" s="53"/>
      <c r="B132" s="69" t="s">
        <v>390</v>
      </c>
      <c r="C132" s="107">
        <f t="shared" ref="C132:H132" si="50">C133+C134</f>
        <v>0</v>
      </c>
      <c r="D132" s="107">
        <f t="shared" si="50"/>
        <v>12832540</v>
      </c>
      <c r="E132" s="141">
        <f t="shared" si="50"/>
        <v>15946110</v>
      </c>
      <c r="F132" s="141">
        <f t="shared" si="50"/>
        <v>13697110</v>
      </c>
      <c r="G132" s="107">
        <f t="shared" si="50"/>
        <v>13697087</v>
      </c>
      <c r="H132" s="107">
        <f t="shared" si="50"/>
        <v>4077106</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6"/>
      <c r="FN132" s="36"/>
      <c r="FO132" s="36"/>
      <c r="FP132" s="36"/>
      <c r="FQ132" s="36"/>
      <c r="FR132" s="36"/>
      <c r="FS132" s="36"/>
      <c r="FT132" s="36"/>
      <c r="FU132" s="36"/>
      <c r="FV132" s="36"/>
      <c r="FW132" s="36"/>
      <c r="FX132" s="36"/>
      <c r="FY132" s="36"/>
      <c r="FZ132" s="36"/>
      <c r="GA132" s="36"/>
      <c r="GB132" s="36"/>
      <c r="GC132" s="36"/>
      <c r="GD132" s="36"/>
      <c r="GE132" s="36"/>
      <c r="GF132" s="36"/>
      <c r="GG132" s="36"/>
      <c r="GH132" s="36"/>
      <c r="GI132" s="36"/>
      <c r="GJ132" s="36"/>
      <c r="GK132" s="36"/>
      <c r="GL132" s="36"/>
      <c r="GM132" s="36"/>
      <c r="GN132" s="36"/>
      <c r="GO132" s="36"/>
      <c r="GP132" s="36"/>
      <c r="GQ132" s="36"/>
      <c r="GR132" s="36"/>
      <c r="GS132" s="36"/>
      <c r="GT132" s="36"/>
      <c r="GU132" s="36"/>
      <c r="GV132" s="36"/>
      <c r="GW132" s="36"/>
      <c r="GX132" s="36"/>
      <c r="GY132" s="36"/>
      <c r="GZ132" s="36"/>
      <c r="HA132" s="36"/>
      <c r="HB132" s="36"/>
      <c r="HC132" s="36"/>
      <c r="HD132" s="36"/>
      <c r="HE132" s="36"/>
      <c r="HF132" s="36"/>
      <c r="HG132" s="36"/>
      <c r="HH132" s="36"/>
      <c r="HI132" s="36"/>
      <c r="HJ132" s="36"/>
      <c r="HK132" s="36"/>
      <c r="HL132" s="36"/>
      <c r="HM132" s="36"/>
      <c r="HN132" s="36"/>
      <c r="HO132" s="36"/>
      <c r="HP132" s="36"/>
      <c r="HQ132" s="36"/>
      <c r="HR132" s="36"/>
      <c r="HS132" s="36"/>
      <c r="HT132" s="36"/>
      <c r="HU132" s="36"/>
      <c r="HV132" s="36"/>
      <c r="HW132" s="36"/>
      <c r="HX132" s="36"/>
      <c r="HY132" s="36"/>
      <c r="HZ132" s="36"/>
      <c r="IA132" s="36"/>
      <c r="IB132" s="36"/>
      <c r="IC132" s="36"/>
      <c r="ID132" s="36"/>
      <c r="IE132" s="36"/>
      <c r="IF132" s="36"/>
    </row>
    <row r="133" spans="1:240" s="50" customFormat="1" ht="16.5" customHeight="1" x14ac:dyDescent="0.3">
      <c r="A133" s="53"/>
      <c r="B133" s="69" t="s">
        <v>368</v>
      </c>
      <c r="C133" s="107"/>
      <c r="D133" s="66">
        <v>12770110</v>
      </c>
      <c r="E133" s="140">
        <v>15858650</v>
      </c>
      <c r="F133" s="140">
        <v>13609650</v>
      </c>
      <c r="G133" s="55">
        <v>13609642</v>
      </c>
      <c r="H133" s="55">
        <v>4064645</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c r="GU133" s="36"/>
      <c r="GV133" s="36"/>
      <c r="GW133" s="36"/>
      <c r="GX133" s="36"/>
      <c r="GY133" s="36"/>
      <c r="GZ133" s="36"/>
      <c r="HA133" s="36"/>
      <c r="HB133" s="36"/>
      <c r="HC133" s="36"/>
      <c r="HD133" s="36"/>
      <c r="HE133" s="36"/>
      <c r="HF133" s="36"/>
      <c r="HG133" s="36"/>
      <c r="HH133" s="36"/>
      <c r="HI133" s="36"/>
      <c r="HJ133" s="36"/>
      <c r="HK133" s="36"/>
      <c r="HL133" s="36"/>
      <c r="HM133" s="36"/>
      <c r="HN133" s="36"/>
      <c r="HO133" s="36"/>
      <c r="HP133" s="36"/>
      <c r="HQ133" s="36"/>
      <c r="HR133" s="36"/>
      <c r="HS133" s="36"/>
      <c r="HT133" s="36"/>
      <c r="HU133" s="36"/>
      <c r="HV133" s="36"/>
      <c r="HW133" s="36"/>
      <c r="HX133" s="36"/>
      <c r="HY133" s="36"/>
      <c r="HZ133" s="36"/>
      <c r="IA133" s="36"/>
      <c r="IB133" s="36"/>
      <c r="IC133" s="36"/>
      <c r="ID133" s="36"/>
      <c r="IE133" s="36"/>
      <c r="IF133" s="36"/>
    </row>
    <row r="134" spans="1:240" s="50" customFormat="1" ht="60" x14ac:dyDescent="0.3">
      <c r="A134" s="53"/>
      <c r="B134" s="69" t="s">
        <v>370</v>
      </c>
      <c r="C134" s="107"/>
      <c r="D134" s="66">
        <v>62430</v>
      </c>
      <c r="E134" s="140">
        <v>87460</v>
      </c>
      <c r="F134" s="140">
        <v>87460</v>
      </c>
      <c r="G134" s="55">
        <v>87445</v>
      </c>
      <c r="H134" s="55">
        <v>12461</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c r="GU134" s="36"/>
      <c r="GV134" s="36"/>
      <c r="GW134" s="36"/>
      <c r="GX134" s="36"/>
      <c r="GY134" s="36"/>
      <c r="GZ134" s="36"/>
      <c r="HA134" s="36"/>
      <c r="HB134" s="36"/>
      <c r="HC134" s="36"/>
      <c r="HD134" s="36"/>
      <c r="HE134" s="36"/>
      <c r="HF134" s="36"/>
      <c r="HG134" s="36"/>
      <c r="HH134" s="36"/>
      <c r="HI134" s="36"/>
      <c r="HJ134" s="36"/>
      <c r="HK134" s="36"/>
      <c r="HL134" s="36"/>
      <c r="HM134" s="36"/>
      <c r="HN134" s="36"/>
      <c r="HO134" s="36"/>
      <c r="HP134" s="36"/>
      <c r="HQ134" s="36"/>
      <c r="HR134" s="36"/>
      <c r="HS134" s="36"/>
      <c r="HT134" s="36"/>
      <c r="HU134" s="36"/>
      <c r="HV134" s="36"/>
      <c r="HW134" s="36"/>
      <c r="HX134" s="36"/>
      <c r="HY134" s="36"/>
      <c r="HZ134" s="36"/>
      <c r="IA134" s="36"/>
      <c r="IB134" s="36"/>
      <c r="IC134" s="36"/>
      <c r="ID134" s="36"/>
      <c r="IE134" s="36"/>
      <c r="IF134" s="36"/>
    </row>
    <row r="135" spans="1:240" s="50" customFormat="1" ht="16.5" customHeight="1" x14ac:dyDescent="0.3">
      <c r="A135" s="53"/>
      <c r="B135" s="69" t="s">
        <v>391</v>
      </c>
      <c r="C135" s="107"/>
      <c r="D135" s="66">
        <v>0</v>
      </c>
      <c r="E135" s="140">
        <v>0</v>
      </c>
      <c r="F135" s="140">
        <v>0</v>
      </c>
      <c r="G135" s="55">
        <v>0</v>
      </c>
      <c r="H135" s="55">
        <v>0</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36"/>
      <c r="EN135" s="36"/>
      <c r="EO135" s="36"/>
      <c r="EP135" s="36"/>
      <c r="EQ135" s="36"/>
      <c r="ER135" s="36"/>
      <c r="ES135" s="36"/>
      <c r="ET135" s="36"/>
      <c r="EU135" s="36"/>
      <c r="EV135" s="36"/>
      <c r="EW135" s="36"/>
      <c r="EX135" s="36"/>
      <c r="EY135" s="36"/>
      <c r="EZ135" s="36"/>
      <c r="FA135" s="36"/>
      <c r="FB135" s="36"/>
      <c r="FC135" s="36"/>
      <c r="FD135" s="36"/>
      <c r="FE135" s="36"/>
      <c r="FF135" s="36"/>
      <c r="FG135" s="36"/>
      <c r="FH135" s="36"/>
      <c r="FI135" s="36"/>
      <c r="FJ135" s="36"/>
      <c r="FK135" s="36"/>
      <c r="FL135" s="36"/>
      <c r="FM135" s="36"/>
      <c r="FN135" s="36"/>
      <c r="FO135" s="36"/>
      <c r="FP135" s="36"/>
      <c r="FQ135" s="36"/>
      <c r="FR135" s="36"/>
      <c r="FS135" s="36"/>
      <c r="FT135" s="36"/>
      <c r="FU135" s="36"/>
      <c r="FV135" s="36"/>
      <c r="FW135" s="36"/>
      <c r="FX135" s="36"/>
      <c r="FY135" s="36"/>
      <c r="FZ135" s="36"/>
      <c r="GA135" s="36"/>
      <c r="GB135" s="36"/>
      <c r="GC135" s="36"/>
      <c r="GD135" s="36"/>
      <c r="GE135" s="36"/>
      <c r="GF135" s="36"/>
      <c r="GG135" s="36"/>
      <c r="GH135" s="36"/>
      <c r="GI135" s="36"/>
      <c r="GJ135" s="36"/>
      <c r="GK135" s="36"/>
      <c r="GL135" s="36"/>
      <c r="GM135" s="36"/>
      <c r="GN135" s="36"/>
      <c r="GO135" s="36"/>
      <c r="GP135" s="36"/>
      <c r="GQ135" s="36"/>
      <c r="GR135" s="36"/>
      <c r="GS135" s="36"/>
      <c r="GT135" s="36"/>
      <c r="GU135" s="36"/>
      <c r="GV135" s="36"/>
      <c r="GW135" s="36"/>
      <c r="GX135" s="36"/>
      <c r="GY135" s="36"/>
      <c r="GZ135" s="36"/>
      <c r="HA135" s="36"/>
      <c r="HB135" s="36"/>
      <c r="HC135" s="36"/>
      <c r="HD135" s="36"/>
      <c r="HE135" s="36"/>
      <c r="HF135" s="36"/>
      <c r="HG135" s="36"/>
      <c r="HH135" s="36"/>
      <c r="HI135" s="36"/>
      <c r="HJ135" s="36"/>
      <c r="HK135" s="36"/>
      <c r="HL135" s="36"/>
      <c r="HM135" s="36"/>
      <c r="HN135" s="36"/>
      <c r="HO135" s="36"/>
      <c r="HP135" s="36"/>
      <c r="HQ135" s="36"/>
      <c r="HR135" s="36"/>
      <c r="HS135" s="36"/>
      <c r="HT135" s="36"/>
      <c r="HU135" s="36"/>
      <c r="HV135" s="36"/>
      <c r="HW135" s="36"/>
      <c r="HX135" s="36"/>
      <c r="HY135" s="36"/>
      <c r="HZ135" s="36"/>
      <c r="IA135" s="36"/>
      <c r="IB135" s="36"/>
      <c r="IC135" s="36"/>
      <c r="ID135" s="36"/>
      <c r="IE135" s="36"/>
      <c r="IF135" s="36"/>
    </row>
    <row r="136" spans="1:240" ht="30" x14ac:dyDescent="0.3">
      <c r="A136" s="47"/>
      <c r="B136" s="69" t="s">
        <v>392</v>
      </c>
      <c r="C136" s="107"/>
      <c r="D136" s="66">
        <v>3543700</v>
      </c>
      <c r="E136" s="140">
        <v>1600000</v>
      </c>
      <c r="F136" s="140">
        <v>1600000</v>
      </c>
      <c r="G136" s="55">
        <v>1599265</v>
      </c>
      <c r="H136" s="55">
        <v>0</v>
      </c>
    </row>
    <row r="137" spans="1:240" ht="16.5" customHeight="1" x14ac:dyDescent="0.3">
      <c r="A137" s="47"/>
      <c r="B137" s="69" t="s">
        <v>393</v>
      </c>
      <c r="C137" s="107"/>
      <c r="D137" s="66">
        <v>0</v>
      </c>
      <c r="E137" s="140">
        <v>0</v>
      </c>
      <c r="F137" s="140">
        <v>0</v>
      </c>
      <c r="G137" s="55">
        <v>0</v>
      </c>
      <c r="H137" s="55">
        <v>0</v>
      </c>
    </row>
    <row r="138" spans="1:240" s="50" customFormat="1" ht="16.5" customHeight="1" x14ac:dyDescent="0.3">
      <c r="A138" s="53"/>
      <c r="B138" s="69" t="s">
        <v>394</v>
      </c>
      <c r="C138" s="107">
        <f>C139+C140</f>
        <v>0</v>
      </c>
      <c r="D138" s="107">
        <f t="shared" ref="D138:H138" si="51">D139+D140</f>
        <v>0</v>
      </c>
      <c r="E138" s="141">
        <f t="shared" si="51"/>
        <v>0</v>
      </c>
      <c r="F138" s="141">
        <f t="shared" si="51"/>
        <v>0</v>
      </c>
      <c r="G138" s="107">
        <f t="shared" si="51"/>
        <v>0</v>
      </c>
      <c r="H138" s="107">
        <f t="shared" si="51"/>
        <v>0</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36"/>
      <c r="FH138" s="36"/>
      <c r="FI138" s="36"/>
      <c r="FJ138" s="36"/>
      <c r="FK138" s="36"/>
      <c r="FL138" s="36"/>
      <c r="FM138" s="36"/>
      <c r="FN138" s="36"/>
      <c r="FO138" s="36"/>
      <c r="FP138" s="36"/>
      <c r="FQ138" s="36"/>
      <c r="FR138" s="36"/>
      <c r="FS138" s="36"/>
      <c r="FT138" s="36"/>
      <c r="FU138" s="36"/>
      <c r="FV138" s="36"/>
      <c r="FW138" s="36"/>
      <c r="FX138" s="36"/>
      <c r="FY138" s="36"/>
      <c r="FZ138" s="36"/>
      <c r="GA138" s="36"/>
      <c r="GB138" s="36"/>
      <c r="GC138" s="36"/>
      <c r="GD138" s="36"/>
      <c r="GE138" s="36"/>
      <c r="GF138" s="36"/>
      <c r="GG138" s="36"/>
      <c r="GH138" s="36"/>
      <c r="GI138" s="36"/>
      <c r="GJ138" s="36"/>
      <c r="GK138" s="36"/>
      <c r="GL138" s="36"/>
      <c r="GM138" s="36"/>
      <c r="GN138" s="36"/>
      <c r="GO138" s="36"/>
      <c r="GP138" s="36"/>
      <c r="GQ138" s="36"/>
      <c r="GR138" s="36"/>
      <c r="GS138" s="36"/>
      <c r="GT138" s="36"/>
      <c r="GU138" s="36"/>
      <c r="GV138" s="36"/>
      <c r="GW138" s="36"/>
      <c r="GX138" s="36"/>
      <c r="GY138" s="36"/>
      <c r="GZ138" s="36"/>
      <c r="HA138" s="36"/>
      <c r="HB138" s="36"/>
      <c r="HC138" s="36"/>
      <c r="HD138" s="36"/>
      <c r="HE138" s="36"/>
      <c r="HF138" s="36"/>
      <c r="HG138" s="36"/>
      <c r="HH138" s="36"/>
      <c r="HI138" s="36"/>
      <c r="HJ138" s="36"/>
      <c r="HK138" s="36"/>
      <c r="HL138" s="36"/>
      <c r="HM138" s="36"/>
      <c r="HN138" s="36"/>
      <c r="HO138" s="36"/>
      <c r="HP138" s="36"/>
      <c r="HQ138" s="36"/>
      <c r="HR138" s="36"/>
      <c r="HS138" s="36"/>
      <c r="HT138" s="36"/>
      <c r="HU138" s="36"/>
      <c r="HV138" s="36"/>
      <c r="HW138" s="36"/>
      <c r="HX138" s="36"/>
      <c r="HY138" s="36"/>
      <c r="HZ138" s="36"/>
      <c r="IA138" s="36"/>
      <c r="IB138" s="36"/>
      <c r="IC138" s="36"/>
      <c r="ID138" s="36"/>
      <c r="IE138" s="36"/>
      <c r="IF138" s="36"/>
    </row>
    <row r="139" spans="1:240" s="50" customFormat="1" ht="16.5" customHeight="1" x14ac:dyDescent="0.3">
      <c r="A139" s="53"/>
      <c r="B139" s="69" t="s">
        <v>368</v>
      </c>
      <c r="C139" s="107"/>
      <c r="D139" s="66">
        <v>0</v>
      </c>
      <c r="E139" s="140">
        <v>0</v>
      </c>
      <c r="F139" s="140">
        <v>0</v>
      </c>
      <c r="G139" s="55">
        <v>0</v>
      </c>
      <c r="H139" s="55">
        <v>0</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c r="FR139" s="36"/>
      <c r="FS139" s="36"/>
      <c r="FT139" s="36"/>
      <c r="FU139" s="36"/>
      <c r="FV139" s="36"/>
      <c r="FW139" s="36"/>
      <c r="FX139" s="36"/>
      <c r="FY139" s="36"/>
      <c r="FZ139" s="36"/>
      <c r="GA139" s="36"/>
      <c r="GB139" s="36"/>
      <c r="GC139" s="36"/>
      <c r="GD139" s="36"/>
      <c r="GE139" s="36"/>
      <c r="GF139" s="36"/>
      <c r="GG139" s="36"/>
      <c r="GH139" s="36"/>
      <c r="GI139" s="36"/>
      <c r="GJ139" s="36"/>
      <c r="GK139" s="36"/>
      <c r="GL139" s="36"/>
      <c r="GM139" s="36"/>
      <c r="GN139" s="36"/>
      <c r="GO139" s="36"/>
      <c r="GP139" s="36"/>
      <c r="GQ139" s="36"/>
      <c r="GR139" s="36"/>
      <c r="GS139" s="36"/>
      <c r="GT139" s="36"/>
      <c r="GU139" s="36"/>
      <c r="GV139" s="36"/>
      <c r="GW139" s="36"/>
      <c r="GX139" s="36"/>
      <c r="GY139" s="36"/>
      <c r="GZ139" s="36"/>
      <c r="HA139" s="36"/>
      <c r="HB139" s="36"/>
      <c r="HC139" s="36"/>
      <c r="HD139" s="36"/>
      <c r="HE139" s="36"/>
      <c r="HF139" s="36"/>
      <c r="HG139" s="36"/>
      <c r="HH139" s="36"/>
      <c r="HI139" s="36"/>
      <c r="HJ139" s="36"/>
      <c r="HK139" s="36"/>
      <c r="HL139" s="36"/>
      <c r="HM139" s="36"/>
      <c r="HN139" s="36"/>
      <c r="HO139" s="36"/>
      <c r="HP139" s="36"/>
      <c r="HQ139" s="36"/>
      <c r="HR139" s="36"/>
      <c r="HS139" s="36"/>
      <c r="HT139" s="36"/>
      <c r="HU139" s="36"/>
      <c r="HV139" s="36"/>
      <c r="HW139" s="36"/>
      <c r="HX139" s="36"/>
      <c r="HY139" s="36"/>
      <c r="HZ139" s="36"/>
      <c r="IA139" s="36"/>
      <c r="IB139" s="36"/>
      <c r="IC139" s="36"/>
      <c r="ID139" s="36"/>
      <c r="IE139" s="36"/>
      <c r="IF139" s="36"/>
    </row>
    <row r="140" spans="1:240" s="50" customFormat="1" ht="60" x14ac:dyDescent="0.3">
      <c r="A140" s="53"/>
      <c r="B140" s="69" t="s">
        <v>370</v>
      </c>
      <c r="C140" s="107"/>
      <c r="D140" s="66">
        <v>0</v>
      </c>
      <c r="E140" s="140">
        <v>0</v>
      </c>
      <c r="F140" s="140">
        <v>0</v>
      </c>
      <c r="G140" s="55">
        <v>0</v>
      </c>
      <c r="H140" s="55">
        <v>0</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c r="GU140" s="36"/>
      <c r="GV140" s="36"/>
      <c r="GW140" s="36"/>
      <c r="GX140" s="36"/>
      <c r="GY140" s="36"/>
      <c r="GZ140" s="36"/>
      <c r="HA140" s="36"/>
      <c r="HB140" s="36"/>
      <c r="HC140" s="36"/>
      <c r="HD140" s="36"/>
      <c r="HE140" s="36"/>
      <c r="HF140" s="36"/>
      <c r="HG140" s="36"/>
      <c r="HH140" s="36"/>
      <c r="HI140" s="36"/>
      <c r="HJ140" s="36"/>
      <c r="HK140" s="36"/>
      <c r="HL140" s="36"/>
      <c r="HM140" s="36"/>
      <c r="HN140" s="36"/>
      <c r="HO140" s="36"/>
      <c r="HP140" s="36"/>
      <c r="HQ140" s="36"/>
      <c r="HR140" s="36"/>
      <c r="HS140" s="36"/>
      <c r="HT140" s="36"/>
      <c r="HU140" s="36"/>
      <c r="HV140" s="36"/>
      <c r="HW140" s="36"/>
      <c r="HX140" s="36"/>
      <c r="HY140" s="36"/>
      <c r="HZ140" s="36"/>
      <c r="IA140" s="36"/>
      <c r="IB140" s="36"/>
      <c r="IC140" s="36"/>
      <c r="ID140" s="36"/>
      <c r="IE140" s="36"/>
      <c r="IF140" s="36"/>
    </row>
    <row r="141" spans="1:240" s="50" customFormat="1" ht="16.5" customHeight="1" x14ac:dyDescent="0.3">
      <c r="A141" s="53"/>
      <c r="B141" s="56" t="s">
        <v>361</v>
      </c>
      <c r="C141" s="107"/>
      <c r="D141" s="66">
        <v>0</v>
      </c>
      <c r="E141" s="140">
        <v>0</v>
      </c>
      <c r="F141" s="140">
        <v>0</v>
      </c>
      <c r="G141" s="55">
        <v>0</v>
      </c>
      <c r="H141" s="55">
        <v>0</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c r="FB141" s="36"/>
      <c r="FC141" s="36"/>
      <c r="FD141" s="36"/>
      <c r="FE141" s="36"/>
      <c r="FF141" s="36"/>
      <c r="FG141" s="36"/>
      <c r="FH141" s="36"/>
      <c r="FI141" s="36"/>
      <c r="FJ141" s="36"/>
      <c r="FK141" s="36"/>
      <c r="FL141" s="36"/>
      <c r="FM141" s="36"/>
      <c r="FN141" s="36"/>
      <c r="FO141" s="36"/>
      <c r="FP141" s="36"/>
      <c r="FQ141" s="36"/>
      <c r="FR141" s="36"/>
      <c r="FS141" s="36"/>
      <c r="FT141" s="36"/>
      <c r="FU141" s="36"/>
      <c r="FV141" s="36"/>
      <c r="FW141" s="36"/>
      <c r="FX141" s="36"/>
      <c r="FY141" s="36"/>
      <c r="FZ141" s="36"/>
      <c r="GA141" s="36"/>
      <c r="GB141" s="36"/>
      <c r="GC141" s="36"/>
      <c r="GD141" s="36"/>
      <c r="GE141" s="36"/>
      <c r="GF141" s="36"/>
      <c r="GG141" s="36"/>
      <c r="GH141" s="36"/>
      <c r="GI141" s="36"/>
      <c r="GJ141" s="36"/>
      <c r="GK141" s="36"/>
      <c r="GL141" s="36"/>
      <c r="GM141" s="36"/>
      <c r="GN141" s="36"/>
      <c r="GO141" s="36"/>
      <c r="GP141" s="36"/>
      <c r="GQ141" s="36"/>
      <c r="GR141" s="36"/>
      <c r="GS141" s="36"/>
      <c r="GT141" s="36"/>
      <c r="GU141" s="36"/>
      <c r="GV141" s="36"/>
      <c r="GW141" s="36"/>
      <c r="GX141" s="36"/>
      <c r="GY141" s="36"/>
      <c r="GZ141" s="36"/>
      <c r="HA141" s="36"/>
      <c r="HB141" s="36"/>
      <c r="HC141" s="36"/>
      <c r="HD141" s="36"/>
      <c r="HE141" s="36"/>
      <c r="HF141" s="36"/>
      <c r="HG141" s="36"/>
      <c r="HH141" s="36"/>
      <c r="HI141" s="36"/>
      <c r="HJ141" s="36"/>
      <c r="HK141" s="36"/>
      <c r="HL141" s="36"/>
      <c r="HM141" s="36"/>
      <c r="HN141" s="36"/>
      <c r="HO141" s="36"/>
      <c r="HP141" s="36"/>
      <c r="HQ141" s="36"/>
      <c r="HR141" s="36"/>
      <c r="HS141" s="36"/>
      <c r="HT141" s="36"/>
      <c r="HU141" s="36"/>
      <c r="HV141" s="36"/>
      <c r="HW141" s="36"/>
      <c r="HX141" s="36"/>
      <c r="HY141" s="36"/>
      <c r="HZ141" s="36"/>
      <c r="IA141" s="36"/>
      <c r="IB141" s="36"/>
      <c r="IC141" s="36"/>
      <c r="ID141" s="36"/>
      <c r="IE141" s="36"/>
      <c r="IF141" s="36"/>
    </row>
    <row r="142" spans="1:240" s="50" customFormat="1" ht="30" x14ac:dyDescent="0.3">
      <c r="A142" s="53" t="s">
        <v>395</v>
      </c>
      <c r="B142" s="51" t="s">
        <v>396</v>
      </c>
      <c r="C142" s="107">
        <f t="shared" ref="C142:H142" si="52">C143+C146+C149+C152+C153+C154+C155+C158+C159+C160</f>
        <v>0</v>
      </c>
      <c r="D142" s="107">
        <f t="shared" si="52"/>
        <v>3900330</v>
      </c>
      <c r="E142" s="141">
        <f t="shared" si="52"/>
        <v>3417720</v>
      </c>
      <c r="F142" s="141">
        <f t="shared" si="52"/>
        <v>2762720</v>
      </c>
      <c r="G142" s="107">
        <f t="shared" si="52"/>
        <v>2762359</v>
      </c>
      <c r="H142" s="107">
        <f t="shared" si="52"/>
        <v>577133</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6"/>
      <c r="EG142" s="36"/>
      <c r="EH142" s="36"/>
      <c r="EI142" s="36"/>
      <c r="EJ142" s="36"/>
      <c r="EK142" s="36"/>
      <c r="EL142" s="36"/>
      <c r="EM142" s="36"/>
      <c r="EN142" s="36"/>
      <c r="EO142" s="36"/>
      <c r="EP142" s="36"/>
      <c r="EQ142" s="36"/>
      <c r="ER142" s="36"/>
      <c r="ES142" s="36"/>
      <c r="ET142" s="36"/>
      <c r="EU142" s="36"/>
      <c r="EV142" s="36"/>
      <c r="EW142" s="36"/>
      <c r="EX142" s="36"/>
      <c r="EY142" s="36"/>
      <c r="EZ142" s="36"/>
      <c r="FA142" s="36"/>
      <c r="FB142" s="36"/>
      <c r="FC142" s="36"/>
      <c r="FD142" s="36"/>
      <c r="FE142" s="36"/>
      <c r="FF142" s="36"/>
      <c r="FG142" s="36"/>
      <c r="FH142" s="36"/>
      <c r="FI142" s="36"/>
      <c r="FJ142" s="36"/>
      <c r="FK142" s="36"/>
      <c r="FL142" s="36"/>
      <c r="FM142" s="36"/>
      <c r="FN142" s="36"/>
      <c r="FO142" s="36"/>
      <c r="FP142" s="36"/>
      <c r="FQ142" s="36"/>
      <c r="FR142" s="36"/>
      <c r="FS142" s="36"/>
      <c r="FT142" s="36"/>
      <c r="FU142" s="36"/>
      <c r="FV142" s="36"/>
      <c r="FW142" s="36"/>
      <c r="FX142" s="36"/>
      <c r="FY142" s="36"/>
      <c r="FZ142" s="36"/>
      <c r="GA142" s="36"/>
      <c r="GB142" s="36"/>
      <c r="GC142" s="36"/>
      <c r="GD142" s="36"/>
      <c r="GE142" s="36"/>
      <c r="GF142" s="36"/>
      <c r="GG142" s="36"/>
      <c r="GH142" s="36"/>
      <c r="GI142" s="36"/>
      <c r="GJ142" s="36"/>
      <c r="GK142" s="36"/>
      <c r="GL142" s="36"/>
      <c r="GM142" s="36"/>
      <c r="GN142" s="36"/>
      <c r="GO142" s="36"/>
      <c r="GP142" s="36"/>
      <c r="GQ142" s="36"/>
      <c r="GR142" s="36"/>
      <c r="GS142" s="36"/>
      <c r="GT142" s="36"/>
      <c r="GU142" s="36"/>
      <c r="GV142" s="36"/>
      <c r="GW142" s="36"/>
      <c r="GX142" s="36"/>
      <c r="GY142" s="36"/>
      <c r="GZ142" s="36"/>
      <c r="HA142" s="36"/>
      <c r="HB142" s="36"/>
      <c r="HC142" s="36"/>
      <c r="HD142" s="36"/>
      <c r="HE142" s="36"/>
      <c r="HF142" s="36"/>
      <c r="HG142" s="36"/>
      <c r="HH142" s="36"/>
      <c r="HI142" s="36"/>
      <c r="HJ142" s="36"/>
      <c r="HK142" s="36"/>
      <c r="HL142" s="36"/>
      <c r="HM142" s="36"/>
      <c r="HN142" s="36"/>
      <c r="HO142" s="36"/>
      <c r="HP142" s="36"/>
      <c r="HQ142" s="36"/>
      <c r="HR142" s="36"/>
      <c r="HS142" s="36"/>
      <c r="HT142" s="36"/>
      <c r="HU142" s="36"/>
      <c r="HV142" s="36"/>
      <c r="HW142" s="36"/>
      <c r="HX142" s="36"/>
      <c r="HY142" s="36"/>
      <c r="HZ142" s="36"/>
      <c r="IA142" s="36"/>
      <c r="IB142" s="36"/>
      <c r="IC142" s="36"/>
      <c r="ID142" s="36"/>
      <c r="IE142" s="36"/>
      <c r="IF142" s="36"/>
    </row>
    <row r="143" spans="1:240" s="50" customFormat="1" x14ac:dyDescent="0.3">
      <c r="A143" s="53"/>
      <c r="B143" s="54" t="s">
        <v>384</v>
      </c>
      <c r="C143" s="107">
        <f t="shared" ref="C143:H143" si="53">C144+C145</f>
        <v>0</v>
      </c>
      <c r="D143" s="107">
        <f t="shared" si="53"/>
        <v>1853750</v>
      </c>
      <c r="E143" s="141">
        <f t="shared" si="53"/>
        <v>1515510</v>
      </c>
      <c r="F143" s="141">
        <f t="shared" si="53"/>
        <v>1173510</v>
      </c>
      <c r="G143" s="107">
        <f t="shared" si="53"/>
        <v>1173488</v>
      </c>
      <c r="H143" s="107">
        <f t="shared" si="53"/>
        <v>256100</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c r="ED143" s="36"/>
      <c r="EE143" s="36"/>
      <c r="EF143" s="36"/>
      <c r="EG143" s="36"/>
      <c r="EH143" s="36"/>
      <c r="EI143" s="36"/>
      <c r="EJ143" s="36"/>
      <c r="EK143" s="36"/>
      <c r="EL143" s="36"/>
      <c r="EM143" s="36"/>
      <c r="EN143" s="36"/>
      <c r="EO143" s="36"/>
      <c r="EP143" s="36"/>
      <c r="EQ143" s="36"/>
      <c r="ER143" s="36"/>
      <c r="ES143" s="36"/>
      <c r="ET143" s="36"/>
      <c r="EU143" s="36"/>
      <c r="EV143" s="36"/>
      <c r="EW143" s="36"/>
      <c r="EX143" s="36"/>
      <c r="EY143" s="36"/>
      <c r="EZ143" s="36"/>
      <c r="FA143" s="36"/>
      <c r="FB143" s="36"/>
      <c r="FC143" s="36"/>
      <c r="FD143" s="36"/>
      <c r="FE143" s="36"/>
      <c r="FF143" s="36"/>
      <c r="FG143" s="36"/>
      <c r="FH143" s="36"/>
      <c r="FI143" s="36"/>
      <c r="FJ143" s="36"/>
      <c r="FK143" s="36"/>
      <c r="FL143" s="36"/>
      <c r="FM143" s="36"/>
      <c r="FN143" s="36"/>
      <c r="FO143" s="36"/>
      <c r="FP143" s="36"/>
      <c r="FQ143" s="36"/>
      <c r="FR143" s="36"/>
      <c r="FS143" s="36"/>
      <c r="FT143" s="36"/>
      <c r="FU143" s="36"/>
      <c r="FV143" s="36"/>
      <c r="FW143" s="36"/>
      <c r="FX143" s="36"/>
      <c r="FY143" s="36"/>
      <c r="FZ143" s="36"/>
      <c r="GA143" s="36"/>
      <c r="GB143" s="36"/>
      <c r="GC143" s="36"/>
      <c r="GD143" s="36"/>
      <c r="GE143" s="36"/>
      <c r="GF143" s="36"/>
      <c r="GG143" s="36"/>
      <c r="GH143" s="36"/>
      <c r="GI143" s="36"/>
      <c r="GJ143" s="36"/>
      <c r="GK143" s="36"/>
      <c r="GL143" s="36"/>
      <c r="GM143" s="36"/>
      <c r="GN143" s="36"/>
      <c r="GO143" s="36"/>
      <c r="GP143" s="36"/>
      <c r="GQ143" s="36"/>
      <c r="GR143" s="36"/>
      <c r="GS143" s="36"/>
      <c r="GT143" s="36"/>
      <c r="GU143" s="36"/>
      <c r="GV143" s="36"/>
      <c r="GW143" s="36"/>
      <c r="GX143" s="36"/>
      <c r="GY143" s="36"/>
      <c r="GZ143" s="36"/>
      <c r="HA143" s="36"/>
      <c r="HB143" s="36"/>
      <c r="HC143" s="36"/>
      <c r="HD143" s="36"/>
      <c r="HE143" s="36"/>
      <c r="HF143" s="36"/>
      <c r="HG143" s="36"/>
      <c r="HH143" s="36"/>
      <c r="HI143" s="36"/>
      <c r="HJ143" s="36"/>
      <c r="HK143" s="36"/>
      <c r="HL143" s="36"/>
      <c r="HM143" s="36"/>
      <c r="HN143" s="36"/>
      <c r="HO143" s="36"/>
      <c r="HP143" s="36"/>
      <c r="HQ143" s="36"/>
      <c r="HR143" s="36"/>
      <c r="HS143" s="36"/>
      <c r="HT143" s="36"/>
      <c r="HU143" s="36"/>
      <c r="HV143" s="36"/>
      <c r="HW143" s="36"/>
      <c r="HX143" s="36"/>
      <c r="HY143" s="36"/>
      <c r="HZ143" s="36"/>
      <c r="IA143" s="36"/>
      <c r="IB143" s="36"/>
      <c r="IC143" s="36"/>
      <c r="ID143" s="36"/>
      <c r="IE143" s="36"/>
      <c r="IF143" s="36"/>
    </row>
    <row r="144" spans="1:240" s="50" customFormat="1" x14ac:dyDescent="0.3">
      <c r="A144" s="53"/>
      <c r="B144" s="54" t="s">
        <v>368</v>
      </c>
      <c r="C144" s="107"/>
      <c r="D144" s="66">
        <v>1853390</v>
      </c>
      <c r="E144" s="140">
        <v>1515150</v>
      </c>
      <c r="F144" s="140">
        <v>1173150</v>
      </c>
      <c r="G144" s="55">
        <v>1173128</v>
      </c>
      <c r="H144" s="55">
        <v>255980</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6"/>
      <c r="EG144" s="36"/>
      <c r="EH144" s="36"/>
      <c r="EI144" s="36"/>
      <c r="EJ144" s="36"/>
      <c r="EK144" s="36"/>
      <c r="EL144" s="36"/>
      <c r="EM144" s="36"/>
      <c r="EN144" s="36"/>
      <c r="EO144" s="36"/>
      <c r="EP144" s="36"/>
      <c r="EQ144" s="36"/>
      <c r="ER144" s="36"/>
      <c r="ES144" s="36"/>
      <c r="ET144" s="36"/>
      <c r="EU144" s="36"/>
      <c r="EV144" s="36"/>
      <c r="EW144" s="36"/>
      <c r="EX144" s="36"/>
      <c r="EY144" s="36"/>
      <c r="EZ144" s="36"/>
      <c r="FA144" s="36"/>
      <c r="FB144" s="36"/>
      <c r="FC144" s="36"/>
      <c r="FD144" s="36"/>
      <c r="FE144" s="36"/>
      <c r="FF144" s="36"/>
      <c r="FG144" s="36"/>
      <c r="FH144" s="36"/>
      <c r="FI144" s="36"/>
      <c r="FJ144" s="36"/>
      <c r="FK144" s="36"/>
      <c r="FL144" s="36"/>
      <c r="FM144" s="36"/>
      <c r="FN144" s="36"/>
      <c r="FO144" s="36"/>
      <c r="FP144" s="36"/>
      <c r="FQ144" s="36"/>
      <c r="FR144" s="36"/>
      <c r="FS144" s="36"/>
      <c r="FT144" s="36"/>
      <c r="FU144" s="36"/>
      <c r="FV144" s="36"/>
      <c r="FW144" s="36"/>
      <c r="FX144" s="36"/>
      <c r="FY144" s="36"/>
      <c r="FZ144" s="36"/>
      <c r="GA144" s="36"/>
      <c r="GB144" s="36"/>
      <c r="GC144" s="36"/>
      <c r="GD144" s="36"/>
      <c r="GE144" s="36"/>
      <c r="GF144" s="36"/>
      <c r="GG144" s="36"/>
      <c r="GH144" s="36"/>
      <c r="GI144" s="36"/>
      <c r="GJ144" s="36"/>
      <c r="GK144" s="36"/>
      <c r="GL144" s="36"/>
      <c r="GM144" s="36"/>
      <c r="GN144" s="36"/>
      <c r="GO144" s="36"/>
      <c r="GP144" s="36"/>
      <c r="GQ144" s="36"/>
      <c r="GR144" s="36"/>
      <c r="GS144" s="36"/>
      <c r="GT144" s="36"/>
      <c r="GU144" s="36"/>
      <c r="GV144" s="36"/>
      <c r="GW144" s="36"/>
      <c r="GX144" s="36"/>
      <c r="GY144" s="36"/>
      <c r="GZ144" s="36"/>
      <c r="HA144" s="36"/>
      <c r="HB144" s="36"/>
      <c r="HC144" s="36"/>
      <c r="HD144" s="36"/>
      <c r="HE144" s="36"/>
      <c r="HF144" s="36"/>
      <c r="HG144" s="36"/>
      <c r="HH144" s="36"/>
      <c r="HI144" s="36"/>
      <c r="HJ144" s="36"/>
      <c r="HK144" s="36"/>
      <c r="HL144" s="36"/>
      <c r="HM144" s="36"/>
      <c r="HN144" s="36"/>
      <c r="HO144" s="36"/>
      <c r="HP144" s="36"/>
      <c r="HQ144" s="36"/>
      <c r="HR144" s="36"/>
      <c r="HS144" s="36"/>
      <c r="HT144" s="36"/>
      <c r="HU144" s="36"/>
      <c r="HV144" s="36"/>
      <c r="HW144" s="36"/>
      <c r="HX144" s="36"/>
      <c r="HY144" s="36"/>
      <c r="HZ144" s="36"/>
      <c r="IA144" s="36"/>
      <c r="IB144" s="36"/>
      <c r="IC144" s="36"/>
      <c r="ID144" s="36"/>
      <c r="IE144" s="36"/>
      <c r="IF144" s="36"/>
    </row>
    <row r="145" spans="1:246" s="50" customFormat="1" ht="42.75" customHeight="1" x14ac:dyDescent="0.3">
      <c r="A145" s="53"/>
      <c r="B145" s="54" t="s">
        <v>370</v>
      </c>
      <c r="C145" s="107"/>
      <c r="D145" s="66">
        <v>360</v>
      </c>
      <c r="E145" s="140">
        <v>360</v>
      </c>
      <c r="F145" s="140">
        <v>360</v>
      </c>
      <c r="G145" s="55">
        <v>360</v>
      </c>
      <c r="H145" s="55">
        <v>120</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c r="FW145" s="36"/>
      <c r="FX145" s="36"/>
      <c r="FY145" s="36"/>
      <c r="FZ145" s="36"/>
      <c r="GA145" s="36"/>
      <c r="GB145" s="36"/>
      <c r="GC145" s="36"/>
      <c r="GD145" s="36"/>
      <c r="GE145" s="36"/>
      <c r="GF145" s="36"/>
      <c r="GG145" s="36"/>
      <c r="GH145" s="36"/>
      <c r="GI145" s="36"/>
      <c r="GJ145" s="36"/>
      <c r="GK145" s="36"/>
      <c r="GL145" s="36"/>
      <c r="GM145" s="36"/>
      <c r="GN145" s="36"/>
      <c r="GO145" s="36"/>
      <c r="GP145" s="36"/>
      <c r="GQ145" s="36"/>
      <c r="GR145" s="36"/>
      <c r="GS145" s="36"/>
      <c r="GT145" s="36"/>
      <c r="GU145" s="36"/>
      <c r="GV145" s="36"/>
      <c r="GW145" s="36"/>
      <c r="GX145" s="36"/>
      <c r="GY145" s="36"/>
      <c r="GZ145" s="36"/>
      <c r="HA145" s="36"/>
      <c r="HB145" s="36"/>
      <c r="HC145" s="36"/>
      <c r="HD145" s="36"/>
      <c r="HE145" s="36"/>
      <c r="HF145" s="36"/>
      <c r="HG145" s="36"/>
      <c r="HH145" s="36"/>
      <c r="HI145" s="36"/>
      <c r="HJ145" s="36"/>
      <c r="HK145" s="36"/>
      <c r="HL145" s="36"/>
      <c r="HM145" s="36"/>
      <c r="HN145" s="36"/>
      <c r="HO145" s="36"/>
      <c r="HP145" s="36"/>
      <c r="HQ145" s="36"/>
      <c r="HR145" s="36"/>
      <c r="HS145" s="36"/>
      <c r="HT145" s="36"/>
      <c r="HU145" s="36"/>
      <c r="HV145" s="36"/>
      <c r="HW145" s="36"/>
      <c r="HX145" s="36"/>
      <c r="HY145" s="36"/>
      <c r="HZ145" s="36"/>
      <c r="IA145" s="36"/>
      <c r="IB145" s="36"/>
      <c r="IC145" s="36"/>
      <c r="ID145" s="36"/>
      <c r="IE145" s="36"/>
      <c r="IF145" s="36"/>
    </row>
    <row r="146" spans="1:246" s="50" customFormat="1" ht="30" x14ac:dyDescent="0.3">
      <c r="A146" s="53"/>
      <c r="B146" s="72" t="s">
        <v>397</v>
      </c>
      <c r="C146" s="107">
        <f t="shared" ref="C146:H146" si="54">C147+C148</f>
        <v>0</v>
      </c>
      <c r="D146" s="107">
        <f t="shared" si="54"/>
        <v>746140</v>
      </c>
      <c r="E146" s="141">
        <f t="shared" si="54"/>
        <v>532120</v>
      </c>
      <c r="F146" s="141">
        <f t="shared" si="54"/>
        <v>493120</v>
      </c>
      <c r="G146" s="107">
        <f t="shared" si="54"/>
        <v>492825</v>
      </c>
      <c r="H146" s="107">
        <f t="shared" si="54"/>
        <v>263362</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row>
    <row r="147" spans="1:246" s="50" customFormat="1" ht="16.5" customHeight="1" x14ac:dyDescent="0.3">
      <c r="A147" s="53"/>
      <c r="B147" s="72" t="s">
        <v>368</v>
      </c>
      <c r="C147" s="107"/>
      <c r="D147" s="66">
        <v>746140</v>
      </c>
      <c r="E147" s="140">
        <v>532120</v>
      </c>
      <c r="F147" s="140">
        <v>493120</v>
      </c>
      <c r="G147" s="55">
        <v>492825</v>
      </c>
      <c r="H147" s="55">
        <v>263362</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c r="FR147" s="36"/>
      <c r="FS147" s="36"/>
      <c r="FT147" s="36"/>
      <c r="FU147" s="36"/>
      <c r="FV147" s="36"/>
      <c r="FW147" s="36"/>
      <c r="FX147" s="36"/>
      <c r="FY147" s="36"/>
      <c r="FZ147" s="36"/>
      <c r="GA147" s="36"/>
      <c r="GB147" s="36"/>
      <c r="GC147" s="36"/>
      <c r="GD147" s="36"/>
      <c r="GE147" s="36"/>
      <c r="GF147" s="36"/>
      <c r="GG147" s="36"/>
      <c r="GH147" s="36"/>
      <c r="GI147" s="36"/>
      <c r="GJ147" s="36"/>
      <c r="GK147" s="36"/>
      <c r="GL147" s="36"/>
      <c r="GM147" s="36"/>
      <c r="GN147" s="36"/>
      <c r="GO147" s="36"/>
      <c r="GP147" s="36"/>
      <c r="GQ147" s="36"/>
      <c r="GR147" s="36"/>
      <c r="GS147" s="36"/>
      <c r="GT147" s="36"/>
      <c r="GU147" s="36"/>
      <c r="GV147" s="36"/>
      <c r="GW147" s="36"/>
      <c r="GX147" s="36"/>
      <c r="GY147" s="36"/>
      <c r="GZ147" s="36"/>
      <c r="HA147" s="36"/>
      <c r="HB147" s="36"/>
      <c r="HC147" s="36"/>
      <c r="HD147" s="36"/>
      <c r="HE147" s="36"/>
      <c r="HF147" s="36"/>
      <c r="HG147" s="36"/>
      <c r="HH147" s="36"/>
      <c r="HI147" s="36"/>
      <c r="HJ147" s="36"/>
      <c r="HK147" s="36"/>
      <c r="HL147" s="36"/>
      <c r="HM147" s="36"/>
      <c r="HN147" s="36"/>
      <c r="HO147" s="36"/>
      <c r="HP147" s="36"/>
      <c r="HQ147" s="36"/>
      <c r="HR147" s="36"/>
      <c r="HS147" s="36"/>
      <c r="HT147" s="36"/>
      <c r="HU147" s="36"/>
      <c r="HV147" s="36"/>
      <c r="HW147" s="36"/>
      <c r="HX147" s="36"/>
      <c r="HY147" s="36"/>
      <c r="HZ147" s="36"/>
      <c r="IA147" s="36"/>
      <c r="IB147" s="36"/>
      <c r="IC147" s="36"/>
      <c r="ID147" s="36"/>
      <c r="IE147" s="36"/>
      <c r="IF147" s="36"/>
    </row>
    <row r="148" spans="1:246" s="50" customFormat="1" ht="60" x14ac:dyDescent="0.3">
      <c r="A148" s="53"/>
      <c r="B148" s="72" t="s">
        <v>370</v>
      </c>
      <c r="C148" s="107"/>
      <c r="D148" s="66">
        <v>0</v>
      </c>
      <c r="E148" s="140">
        <v>0</v>
      </c>
      <c r="F148" s="140">
        <v>0</v>
      </c>
      <c r="G148" s="55">
        <v>0</v>
      </c>
      <c r="H148" s="55">
        <v>0</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row>
    <row r="149" spans="1:246" s="50" customFormat="1" x14ac:dyDescent="0.3">
      <c r="A149" s="53"/>
      <c r="B149" s="73" t="s">
        <v>398</v>
      </c>
      <c r="C149" s="107">
        <f t="shared" ref="C149:H149" si="55">C150+C151</f>
        <v>0</v>
      </c>
      <c r="D149" s="107">
        <f t="shared" si="55"/>
        <v>214880</v>
      </c>
      <c r="E149" s="141">
        <f t="shared" si="55"/>
        <v>178000</v>
      </c>
      <c r="F149" s="141">
        <f t="shared" si="55"/>
        <v>178000</v>
      </c>
      <c r="G149" s="107">
        <f t="shared" si="55"/>
        <v>177977</v>
      </c>
      <c r="H149" s="107">
        <f t="shared" si="55"/>
        <v>0</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c r="FR149" s="36"/>
      <c r="FS149" s="36"/>
      <c r="FT149" s="36"/>
      <c r="FU149" s="36"/>
      <c r="FV149" s="36"/>
      <c r="FW149" s="36"/>
      <c r="FX149" s="36"/>
      <c r="FY149" s="36"/>
      <c r="FZ149" s="36"/>
      <c r="GA149" s="36"/>
      <c r="GB149" s="36"/>
      <c r="GC149" s="36"/>
      <c r="GD149" s="36"/>
      <c r="GE149" s="36"/>
      <c r="GF149" s="36"/>
      <c r="GG149" s="36"/>
      <c r="GH149" s="36"/>
      <c r="GI149" s="36"/>
      <c r="GJ149" s="36"/>
      <c r="GK149" s="36"/>
      <c r="GL149" s="36"/>
      <c r="GM149" s="36"/>
      <c r="GN149" s="36"/>
      <c r="GO149" s="36"/>
      <c r="GP149" s="36"/>
      <c r="GQ149" s="36"/>
      <c r="GR149" s="36"/>
      <c r="GS149" s="36"/>
      <c r="GT149" s="36"/>
      <c r="GU149" s="36"/>
      <c r="GV149" s="36"/>
      <c r="GW149" s="36"/>
      <c r="GX149" s="36"/>
      <c r="GY149" s="36"/>
      <c r="GZ149" s="36"/>
      <c r="HA149" s="36"/>
      <c r="HB149" s="36"/>
      <c r="HC149" s="36"/>
      <c r="HD149" s="36"/>
      <c r="HE149" s="36"/>
      <c r="HF149" s="36"/>
      <c r="HG149" s="36"/>
      <c r="HH149" s="36"/>
      <c r="HI149" s="36"/>
      <c r="HJ149" s="36"/>
      <c r="HK149" s="36"/>
      <c r="HL149" s="36"/>
      <c r="HM149" s="36"/>
      <c r="HN149" s="36"/>
      <c r="HO149" s="36"/>
      <c r="HP149" s="36"/>
      <c r="HQ149" s="36"/>
      <c r="HR149" s="36"/>
      <c r="HS149" s="36"/>
      <c r="HT149" s="36"/>
      <c r="HU149" s="36"/>
      <c r="HV149" s="36"/>
      <c r="HW149" s="36"/>
      <c r="HX149" s="36"/>
      <c r="HY149" s="36"/>
      <c r="HZ149" s="36"/>
      <c r="IA149" s="36"/>
      <c r="IB149" s="36"/>
      <c r="IC149" s="36"/>
      <c r="ID149" s="36"/>
      <c r="IE149" s="36"/>
      <c r="IF149" s="36"/>
    </row>
    <row r="150" spans="1:246" s="50" customFormat="1" ht="16.5" customHeight="1" x14ac:dyDescent="0.3">
      <c r="A150" s="53"/>
      <c r="B150" s="73" t="s">
        <v>368</v>
      </c>
      <c r="C150" s="107"/>
      <c r="D150" s="66">
        <v>214880</v>
      </c>
      <c r="E150" s="140">
        <v>178000</v>
      </c>
      <c r="F150" s="140">
        <v>178000</v>
      </c>
      <c r="G150" s="55">
        <v>177977</v>
      </c>
      <c r="H150" s="55">
        <v>0</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36"/>
      <c r="FP150" s="36"/>
      <c r="FQ150" s="36"/>
      <c r="FR150" s="36"/>
      <c r="FS150" s="36"/>
      <c r="FT150" s="36"/>
      <c r="FU150" s="36"/>
      <c r="FV150" s="36"/>
      <c r="FW150" s="36"/>
      <c r="FX150" s="36"/>
      <c r="FY150" s="36"/>
      <c r="FZ150" s="36"/>
      <c r="GA150" s="36"/>
      <c r="GB150" s="36"/>
      <c r="GC150" s="36"/>
      <c r="GD150" s="36"/>
      <c r="GE150" s="36"/>
      <c r="GF150" s="36"/>
      <c r="GG150" s="36"/>
      <c r="GH150" s="36"/>
      <c r="GI150" s="36"/>
      <c r="GJ150" s="36"/>
      <c r="GK150" s="36"/>
      <c r="GL150" s="36"/>
      <c r="GM150" s="36"/>
      <c r="GN150" s="36"/>
      <c r="GO150" s="36"/>
      <c r="GP150" s="36"/>
      <c r="GQ150" s="36"/>
      <c r="GR150" s="36"/>
      <c r="GS150" s="36"/>
      <c r="GT150" s="36"/>
      <c r="GU150" s="36"/>
      <c r="GV150" s="36"/>
      <c r="GW150" s="36"/>
      <c r="GX150" s="36"/>
      <c r="GY150" s="36"/>
      <c r="GZ150" s="36"/>
      <c r="HA150" s="36"/>
      <c r="HB150" s="36"/>
      <c r="HC150" s="36"/>
      <c r="HD150" s="36"/>
      <c r="HE150" s="36"/>
      <c r="HF150" s="36"/>
      <c r="HG150" s="36"/>
      <c r="HH150" s="36"/>
      <c r="HI150" s="36"/>
      <c r="HJ150" s="36"/>
      <c r="HK150" s="36"/>
      <c r="HL150" s="36"/>
      <c r="HM150" s="36"/>
      <c r="HN150" s="36"/>
      <c r="HO150" s="36"/>
      <c r="HP150" s="36"/>
      <c r="HQ150" s="36"/>
      <c r="HR150" s="36"/>
      <c r="HS150" s="36"/>
      <c r="HT150" s="36"/>
      <c r="HU150" s="36"/>
      <c r="HV150" s="36"/>
      <c r="HW150" s="36"/>
      <c r="HX150" s="36"/>
      <c r="HY150" s="36"/>
      <c r="HZ150" s="36"/>
      <c r="IA150" s="36"/>
      <c r="IB150" s="36"/>
      <c r="IC150" s="36"/>
      <c r="ID150" s="36"/>
      <c r="IE150" s="36"/>
      <c r="IF150" s="36"/>
    </row>
    <row r="151" spans="1:246" s="50" customFormat="1" ht="16.5" customHeight="1" x14ac:dyDescent="0.3">
      <c r="A151" s="47"/>
      <c r="B151" s="73" t="s">
        <v>370</v>
      </c>
      <c r="C151" s="107"/>
      <c r="D151" s="66">
        <v>0</v>
      </c>
      <c r="E151" s="140">
        <v>0</v>
      </c>
      <c r="F151" s="140">
        <v>0</v>
      </c>
      <c r="G151" s="55">
        <v>0</v>
      </c>
      <c r="H151" s="55">
        <v>0</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c r="GU151" s="36"/>
      <c r="GV151" s="36"/>
      <c r="GW151" s="36"/>
      <c r="GX151" s="36"/>
      <c r="GY151" s="36"/>
      <c r="GZ151" s="36"/>
      <c r="HA151" s="36"/>
      <c r="HB151" s="36"/>
      <c r="HC151" s="36"/>
      <c r="HD151" s="36"/>
      <c r="HE151" s="36"/>
      <c r="HF151" s="36"/>
      <c r="HG151" s="36"/>
      <c r="HH151" s="36"/>
      <c r="HI151" s="36"/>
      <c r="HJ151" s="36"/>
      <c r="HK151" s="36"/>
      <c r="HL151" s="36"/>
      <c r="HM151" s="36"/>
      <c r="HN151" s="36"/>
      <c r="HO151" s="36"/>
      <c r="HP151" s="36"/>
      <c r="HQ151" s="36"/>
      <c r="HR151" s="36"/>
      <c r="HS151" s="36"/>
      <c r="HT151" s="36"/>
      <c r="HU151" s="36"/>
      <c r="HV151" s="36"/>
      <c r="HW151" s="36"/>
      <c r="HX151" s="36"/>
      <c r="HY151" s="36"/>
      <c r="HZ151" s="36"/>
      <c r="IA151" s="36"/>
      <c r="IB151" s="36"/>
      <c r="IC151" s="36"/>
      <c r="ID151" s="36"/>
      <c r="IE151" s="36"/>
      <c r="IF151" s="36"/>
    </row>
    <row r="152" spans="1:246" s="50" customFormat="1" ht="16.5" customHeight="1" x14ac:dyDescent="0.3">
      <c r="A152" s="53"/>
      <c r="B152" s="73" t="s">
        <v>399</v>
      </c>
      <c r="C152" s="107"/>
      <c r="D152" s="66">
        <v>0</v>
      </c>
      <c r="E152" s="140">
        <v>0</v>
      </c>
      <c r="F152" s="140">
        <v>0</v>
      </c>
      <c r="G152" s="55">
        <v>0</v>
      </c>
      <c r="H152" s="55">
        <v>0</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36"/>
      <c r="FP152" s="36"/>
      <c r="FQ152" s="36"/>
      <c r="FR152" s="36"/>
      <c r="FS152" s="36"/>
      <c r="FT152" s="36"/>
      <c r="FU152" s="36"/>
      <c r="FV152" s="36"/>
      <c r="FW152" s="36"/>
      <c r="FX152" s="36"/>
      <c r="FY152" s="36"/>
      <c r="FZ152" s="36"/>
      <c r="GA152" s="36"/>
      <c r="GB152" s="36"/>
      <c r="GC152" s="36"/>
      <c r="GD152" s="36"/>
      <c r="GE152" s="36"/>
      <c r="GF152" s="36"/>
      <c r="GG152" s="36"/>
      <c r="GH152" s="36"/>
      <c r="GI152" s="36"/>
      <c r="GJ152" s="36"/>
      <c r="GK152" s="36"/>
      <c r="GL152" s="36"/>
      <c r="GM152" s="36"/>
      <c r="GN152" s="36"/>
      <c r="GO152" s="36"/>
      <c r="GP152" s="36"/>
      <c r="GQ152" s="36"/>
      <c r="GR152" s="36"/>
      <c r="GS152" s="36"/>
      <c r="GT152" s="36"/>
      <c r="GU152" s="36"/>
      <c r="GV152" s="36"/>
      <c r="GW152" s="36"/>
      <c r="GX152" s="36"/>
      <c r="GY152" s="36"/>
      <c r="GZ152" s="36"/>
      <c r="HA152" s="36"/>
      <c r="HB152" s="36"/>
      <c r="HC152" s="36"/>
      <c r="HD152" s="36"/>
      <c r="HE152" s="36"/>
      <c r="HF152" s="36"/>
      <c r="HG152" s="36"/>
      <c r="HH152" s="36"/>
      <c r="HI152" s="36"/>
      <c r="HJ152" s="36"/>
      <c r="HK152" s="36"/>
      <c r="HL152" s="36"/>
      <c r="HM152" s="36"/>
      <c r="HN152" s="36"/>
      <c r="HO152" s="36"/>
      <c r="HP152" s="36"/>
      <c r="HQ152" s="36"/>
      <c r="HR152" s="36"/>
      <c r="HS152" s="36"/>
      <c r="HT152" s="36"/>
      <c r="HU152" s="36"/>
      <c r="HV152" s="36"/>
      <c r="HW152" s="36"/>
      <c r="HX152" s="36"/>
      <c r="HY152" s="36"/>
      <c r="HZ152" s="36"/>
      <c r="IA152" s="36"/>
      <c r="IB152" s="36"/>
      <c r="IC152" s="36"/>
      <c r="ID152" s="36"/>
      <c r="IE152" s="36"/>
      <c r="IF152" s="36"/>
    </row>
    <row r="153" spans="1:246" s="50" customFormat="1" ht="16.5" customHeight="1" x14ac:dyDescent="0.3">
      <c r="A153" s="53"/>
      <c r="B153" s="73" t="s">
        <v>400</v>
      </c>
      <c r="C153" s="107"/>
      <c r="D153" s="66">
        <v>0</v>
      </c>
      <c r="E153" s="140">
        <v>0</v>
      </c>
      <c r="F153" s="140">
        <v>0</v>
      </c>
      <c r="G153" s="55">
        <v>0</v>
      </c>
      <c r="H153" s="55">
        <v>0</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c r="FR153" s="36"/>
      <c r="FS153" s="36"/>
      <c r="FT153" s="36"/>
      <c r="FU153" s="36"/>
      <c r="FV153" s="36"/>
      <c r="FW153" s="36"/>
      <c r="FX153" s="36"/>
      <c r="FY153" s="36"/>
      <c r="FZ153" s="36"/>
      <c r="GA153" s="36"/>
      <c r="GB153" s="36"/>
      <c r="GC153" s="36"/>
      <c r="GD153" s="36"/>
      <c r="GE153" s="36"/>
      <c r="GF153" s="36"/>
      <c r="GG153" s="36"/>
      <c r="GH153" s="36"/>
      <c r="GI153" s="36"/>
      <c r="GJ153" s="36"/>
      <c r="GK153" s="36"/>
      <c r="GL153" s="36"/>
      <c r="GM153" s="36"/>
      <c r="GN153" s="36"/>
      <c r="GO153" s="36"/>
      <c r="GP153" s="36"/>
      <c r="GQ153" s="36"/>
      <c r="GR153" s="36"/>
      <c r="GS153" s="36"/>
      <c r="GT153" s="36"/>
      <c r="GU153" s="36"/>
      <c r="GV153" s="36"/>
      <c r="GW153" s="36"/>
      <c r="GX153" s="36"/>
      <c r="GY153" s="36"/>
      <c r="GZ153" s="36"/>
      <c r="HA153" s="36"/>
      <c r="HB153" s="36"/>
      <c r="HC153" s="36"/>
      <c r="HD153" s="36"/>
      <c r="HE153" s="36"/>
      <c r="HF153" s="36"/>
      <c r="HG153" s="36"/>
      <c r="HH153" s="36"/>
      <c r="HI153" s="36"/>
      <c r="HJ153" s="36"/>
      <c r="HK153" s="36"/>
      <c r="HL153" s="36"/>
      <c r="HM153" s="36"/>
      <c r="HN153" s="36"/>
      <c r="HO153" s="36"/>
      <c r="HP153" s="36"/>
      <c r="HQ153" s="36"/>
      <c r="HR153" s="36"/>
      <c r="HS153" s="36"/>
      <c r="HT153" s="36"/>
      <c r="HU153" s="36"/>
      <c r="HV153" s="36"/>
      <c r="HW153" s="36"/>
      <c r="HX153" s="36"/>
      <c r="HY153" s="36"/>
      <c r="HZ153" s="36"/>
      <c r="IA153" s="36"/>
      <c r="IB153" s="36"/>
      <c r="IC153" s="36"/>
      <c r="ID153" s="36"/>
      <c r="IE153" s="36"/>
      <c r="IF153" s="36"/>
    </row>
    <row r="154" spans="1:246" ht="16.5" customHeight="1" x14ac:dyDescent="0.3">
      <c r="A154" s="53"/>
      <c r="B154" s="54" t="s">
        <v>381</v>
      </c>
      <c r="C154" s="107"/>
      <c r="D154" s="66">
        <v>0</v>
      </c>
      <c r="E154" s="140">
        <v>0</v>
      </c>
      <c r="F154" s="140">
        <v>0</v>
      </c>
      <c r="G154" s="55">
        <v>0</v>
      </c>
      <c r="H154" s="55">
        <v>0</v>
      </c>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c r="IG154" s="50"/>
      <c r="IH154" s="50"/>
      <c r="II154" s="50"/>
      <c r="IJ154" s="50"/>
      <c r="IK154" s="50"/>
      <c r="IL154" s="50"/>
    </row>
    <row r="155" spans="1:246" x14ac:dyDescent="0.3">
      <c r="A155" s="47"/>
      <c r="B155" s="73" t="s">
        <v>401</v>
      </c>
      <c r="C155" s="107">
        <f t="shared" ref="C155:H155" si="56">C156+C157</f>
        <v>0</v>
      </c>
      <c r="D155" s="107">
        <f t="shared" si="56"/>
        <v>1083560</v>
      </c>
      <c r="E155" s="141">
        <f t="shared" si="56"/>
        <v>1152040</v>
      </c>
      <c r="F155" s="141">
        <f t="shared" si="56"/>
        <v>878040</v>
      </c>
      <c r="G155" s="107">
        <f t="shared" si="56"/>
        <v>878040</v>
      </c>
      <c r="H155" s="107">
        <f t="shared" si="56"/>
        <v>40040</v>
      </c>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c r="IG155" s="50"/>
      <c r="IH155" s="50"/>
      <c r="II155" s="50"/>
      <c r="IJ155" s="50"/>
      <c r="IK155" s="50"/>
      <c r="IL155" s="50"/>
    </row>
    <row r="156" spans="1:246" x14ac:dyDescent="0.3">
      <c r="A156" s="53"/>
      <c r="B156" s="73" t="s">
        <v>368</v>
      </c>
      <c r="C156" s="107"/>
      <c r="D156" s="66">
        <v>1083560</v>
      </c>
      <c r="E156" s="140">
        <v>1152040</v>
      </c>
      <c r="F156" s="140">
        <v>878040</v>
      </c>
      <c r="G156" s="74">
        <v>878040</v>
      </c>
      <c r="H156" s="74">
        <v>40040</v>
      </c>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row>
    <row r="157" spans="1:246" ht="60" x14ac:dyDescent="0.3">
      <c r="A157" s="53"/>
      <c r="B157" s="73" t="s">
        <v>370</v>
      </c>
      <c r="C157" s="107"/>
      <c r="D157" s="66">
        <v>0</v>
      </c>
      <c r="E157" s="140">
        <v>0</v>
      </c>
      <c r="F157" s="140">
        <v>0</v>
      </c>
      <c r="G157" s="74">
        <v>0</v>
      </c>
      <c r="H157" s="74">
        <v>0</v>
      </c>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row>
    <row r="158" spans="1:246" ht="45" x14ac:dyDescent="0.3">
      <c r="A158" s="53"/>
      <c r="B158" s="75" t="s">
        <v>508</v>
      </c>
      <c r="C158" s="107"/>
      <c r="D158" s="66">
        <v>0</v>
      </c>
      <c r="E158" s="140">
        <v>0</v>
      </c>
      <c r="F158" s="140">
        <v>0</v>
      </c>
      <c r="G158" s="74">
        <v>0</v>
      </c>
      <c r="H158" s="74">
        <v>0</v>
      </c>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row>
    <row r="159" spans="1:246" ht="30" x14ac:dyDescent="0.3">
      <c r="A159" s="53"/>
      <c r="B159" s="75" t="s">
        <v>402</v>
      </c>
      <c r="C159" s="107"/>
      <c r="D159" s="66">
        <v>0</v>
      </c>
      <c r="E159" s="140">
        <v>0</v>
      </c>
      <c r="F159" s="140">
        <v>0</v>
      </c>
      <c r="G159" s="74">
        <v>0</v>
      </c>
      <c r="H159" s="74">
        <v>0</v>
      </c>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c r="EJ159" s="5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c r="IF159" s="50"/>
    </row>
    <row r="160" spans="1:246" s="50" customFormat="1" ht="30" x14ac:dyDescent="0.3">
      <c r="A160" s="53"/>
      <c r="B160" s="76" t="s">
        <v>403</v>
      </c>
      <c r="C160" s="107">
        <f t="shared" ref="C160:H160" si="57">C161+C164+C165+C168</f>
        <v>0</v>
      </c>
      <c r="D160" s="107">
        <f t="shared" si="57"/>
        <v>2000</v>
      </c>
      <c r="E160" s="141">
        <f t="shared" si="57"/>
        <v>40050</v>
      </c>
      <c r="F160" s="141">
        <f t="shared" si="57"/>
        <v>40050</v>
      </c>
      <c r="G160" s="107">
        <f t="shared" si="57"/>
        <v>40029</v>
      </c>
      <c r="H160" s="107">
        <f t="shared" si="57"/>
        <v>17631</v>
      </c>
      <c r="IG160" s="36"/>
      <c r="IH160" s="36"/>
      <c r="II160" s="36"/>
      <c r="IJ160" s="36"/>
      <c r="IK160" s="36"/>
      <c r="IL160" s="36"/>
    </row>
    <row r="161" spans="1:246" s="50" customFormat="1" x14ac:dyDescent="0.3">
      <c r="A161" s="53"/>
      <c r="B161" s="77" t="s">
        <v>404</v>
      </c>
      <c r="C161" s="107">
        <f t="shared" ref="C161:H161" si="58">C162+C163</f>
        <v>0</v>
      </c>
      <c r="D161" s="107">
        <f t="shared" si="58"/>
        <v>2000</v>
      </c>
      <c r="E161" s="141">
        <f t="shared" si="58"/>
        <v>40050</v>
      </c>
      <c r="F161" s="141">
        <f t="shared" si="58"/>
        <v>40050</v>
      </c>
      <c r="G161" s="107">
        <f t="shared" si="58"/>
        <v>40029</v>
      </c>
      <c r="H161" s="107">
        <f t="shared" si="58"/>
        <v>17631</v>
      </c>
      <c r="IG161" s="36"/>
      <c r="IH161" s="36"/>
      <c r="II161" s="36"/>
      <c r="IJ161" s="36"/>
      <c r="IK161" s="36"/>
      <c r="IL161" s="36"/>
    </row>
    <row r="162" spans="1:246" x14ac:dyDescent="0.3">
      <c r="A162" s="53"/>
      <c r="B162" s="77" t="s">
        <v>368</v>
      </c>
      <c r="C162" s="107"/>
      <c r="D162" s="66">
        <v>2000</v>
      </c>
      <c r="E162" s="140">
        <v>40050</v>
      </c>
      <c r="F162" s="140">
        <v>40050</v>
      </c>
      <c r="G162" s="74">
        <v>40029</v>
      </c>
      <c r="H162" s="74">
        <v>17631</v>
      </c>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c r="IK162" s="50"/>
      <c r="IL162" s="50"/>
    </row>
    <row r="163" spans="1:246" ht="60" x14ac:dyDescent="0.3">
      <c r="A163" s="47"/>
      <c r="B163" s="77" t="s">
        <v>370</v>
      </c>
      <c r="C163" s="107"/>
      <c r="D163" s="66">
        <v>0</v>
      </c>
      <c r="E163" s="140">
        <v>0</v>
      </c>
      <c r="F163" s="140">
        <v>0</v>
      </c>
      <c r="G163" s="74">
        <v>0</v>
      </c>
      <c r="H163" s="74">
        <v>0</v>
      </c>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c r="IK163" s="50"/>
      <c r="IL163" s="50"/>
    </row>
    <row r="164" spans="1:246" ht="30" x14ac:dyDescent="0.3">
      <c r="A164" s="47"/>
      <c r="B164" s="77" t="s">
        <v>405</v>
      </c>
      <c r="C164" s="107"/>
      <c r="D164" s="66">
        <v>0</v>
      </c>
      <c r="E164" s="140">
        <v>0</v>
      </c>
      <c r="F164" s="140">
        <v>0</v>
      </c>
      <c r="G164" s="74">
        <v>0</v>
      </c>
      <c r="H164" s="74">
        <v>0</v>
      </c>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row>
    <row r="165" spans="1:246" ht="30" x14ac:dyDescent="0.3">
      <c r="A165" s="47"/>
      <c r="B165" s="77" t="s">
        <v>406</v>
      </c>
      <c r="C165" s="107">
        <f t="shared" ref="C165:H165" si="59">C166+C167</f>
        <v>0</v>
      </c>
      <c r="D165" s="107">
        <f t="shared" si="59"/>
        <v>0</v>
      </c>
      <c r="E165" s="141">
        <f t="shared" si="59"/>
        <v>0</v>
      </c>
      <c r="F165" s="141">
        <f t="shared" si="59"/>
        <v>0</v>
      </c>
      <c r="G165" s="107">
        <f t="shared" si="59"/>
        <v>0</v>
      </c>
      <c r="H165" s="107">
        <f t="shared" si="59"/>
        <v>0</v>
      </c>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c r="IF165" s="50"/>
    </row>
    <row r="166" spans="1:246" x14ac:dyDescent="0.3">
      <c r="A166" s="47"/>
      <c r="B166" s="77" t="s">
        <v>368</v>
      </c>
      <c r="C166" s="107"/>
      <c r="D166" s="66">
        <v>0</v>
      </c>
      <c r="E166" s="140">
        <v>0</v>
      </c>
      <c r="F166" s="140">
        <v>0</v>
      </c>
      <c r="G166" s="74">
        <v>0</v>
      </c>
      <c r="H166" s="74">
        <v>0</v>
      </c>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c r="IF166" s="50"/>
    </row>
    <row r="167" spans="1:246" ht="60" x14ac:dyDescent="0.3">
      <c r="A167" s="53"/>
      <c r="B167" s="77" t="s">
        <v>370</v>
      </c>
      <c r="C167" s="107"/>
      <c r="D167" s="66">
        <v>0</v>
      </c>
      <c r="E167" s="140">
        <v>0</v>
      </c>
      <c r="F167" s="140">
        <v>0</v>
      </c>
      <c r="G167" s="74">
        <v>0</v>
      </c>
      <c r="H167" s="74">
        <v>0</v>
      </c>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row>
    <row r="168" spans="1:246" ht="30" customHeight="1" x14ac:dyDescent="0.3">
      <c r="A168" s="53"/>
      <c r="B168" s="77" t="s">
        <v>407</v>
      </c>
      <c r="C168" s="107"/>
      <c r="D168" s="66">
        <v>0</v>
      </c>
      <c r="E168" s="140">
        <v>0</v>
      </c>
      <c r="F168" s="140">
        <v>0</v>
      </c>
      <c r="G168" s="74">
        <v>0</v>
      </c>
      <c r="H168" s="74">
        <v>0</v>
      </c>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row>
    <row r="169" spans="1:246" ht="16.5" customHeight="1" x14ac:dyDescent="0.3">
      <c r="A169" s="53"/>
      <c r="B169" s="56" t="s">
        <v>361</v>
      </c>
      <c r="C169" s="107"/>
      <c r="D169" s="66">
        <v>0</v>
      </c>
      <c r="E169" s="140">
        <v>0</v>
      </c>
      <c r="F169" s="140">
        <v>0</v>
      </c>
      <c r="G169" s="74">
        <v>0</v>
      </c>
      <c r="H169" s="74">
        <v>0</v>
      </c>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row>
    <row r="170" spans="1:246" x14ac:dyDescent="0.3">
      <c r="A170" s="47" t="s">
        <v>408</v>
      </c>
      <c r="B170" s="51" t="s">
        <v>409</v>
      </c>
      <c r="C170" s="105">
        <f t="shared" ref="C170:H170" si="60">C171+C172</f>
        <v>0</v>
      </c>
      <c r="D170" s="105">
        <f t="shared" si="60"/>
        <v>19162930</v>
      </c>
      <c r="E170" s="138">
        <f t="shared" si="60"/>
        <v>19162930</v>
      </c>
      <c r="F170" s="138">
        <f t="shared" si="60"/>
        <v>7365920</v>
      </c>
      <c r="G170" s="105">
        <f t="shared" si="60"/>
        <v>7365884</v>
      </c>
      <c r="H170" s="105">
        <f t="shared" si="60"/>
        <v>2286498</v>
      </c>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c r="FE170" s="50"/>
      <c r="FF170" s="50"/>
      <c r="FG170" s="50"/>
      <c r="FH170" s="50"/>
      <c r="FI170" s="50"/>
      <c r="FJ170" s="50"/>
      <c r="FK170" s="50"/>
      <c r="FL170" s="50"/>
      <c r="FM170" s="50"/>
      <c r="FN170" s="50"/>
      <c r="FO170" s="50"/>
      <c r="FP170" s="50"/>
      <c r="FQ170" s="50"/>
      <c r="FR170" s="50"/>
      <c r="FS170" s="50"/>
      <c r="FT170" s="50"/>
      <c r="FU170" s="50"/>
      <c r="FV170" s="50"/>
      <c r="FW170" s="50"/>
      <c r="FX170" s="50"/>
      <c r="FY170" s="50"/>
      <c r="FZ170" s="50"/>
      <c r="GA170" s="50"/>
      <c r="GB170" s="50"/>
      <c r="GC170" s="50"/>
      <c r="GD170" s="50"/>
      <c r="GE170" s="50"/>
      <c r="GF170" s="50"/>
      <c r="GG170" s="50"/>
      <c r="GH170" s="50"/>
      <c r="GI170" s="50"/>
      <c r="GJ170" s="50"/>
      <c r="GK170" s="50"/>
      <c r="GL170" s="50"/>
      <c r="GM170" s="50"/>
      <c r="GN170" s="50"/>
      <c r="GO170" s="50"/>
      <c r="GP170" s="50"/>
      <c r="GQ170" s="50"/>
      <c r="GR170" s="50"/>
      <c r="GS170" s="50"/>
      <c r="GT170" s="50"/>
      <c r="GU170" s="50"/>
      <c r="GV170" s="50"/>
      <c r="GW170" s="50"/>
      <c r="GX170" s="50"/>
      <c r="GY170" s="50"/>
      <c r="GZ170" s="50"/>
      <c r="HA170" s="50"/>
      <c r="HB170" s="50"/>
      <c r="HC170" s="50"/>
      <c r="HD170" s="50"/>
      <c r="HE170" s="50"/>
      <c r="HF170" s="50"/>
      <c r="HG170" s="50"/>
      <c r="HH170" s="50"/>
      <c r="HI170" s="50"/>
      <c r="HJ170" s="50"/>
      <c r="HK170" s="50"/>
      <c r="HL170" s="50"/>
      <c r="HM170" s="50"/>
      <c r="HN170" s="50"/>
      <c r="HO170" s="50"/>
      <c r="HP170" s="50"/>
      <c r="HQ170" s="50"/>
      <c r="HR170" s="50"/>
      <c r="HS170" s="50"/>
      <c r="HT170" s="50"/>
      <c r="HU170" s="50"/>
      <c r="HV170" s="50"/>
      <c r="HW170" s="50"/>
      <c r="HX170" s="50"/>
      <c r="HY170" s="50"/>
      <c r="HZ170" s="50"/>
      <c r="IA170" s="50"/>
      <c r="IB170" s="50"/>
      <c r="IC170" s="50"/>
      <c r="ID170" s="50"/>
      <c r="IE170" s="50"/>
      <c r="IF170" s="50"/>
    </row>
    <row r="171" spans="1:246" ht="16.5" customHeight="1" x14ac:dyDescent="0.3">
      <c r="A171" s="47"/>
      <c r="B171" s="56" t="s">
        <v>368</v>
      </c>
      <c r="C171" s="105"/>
      <c r="D171" s="66">
        <v>19089200</v>
      </c>
      <c r="E171" s="140">
        <v>19074450</v>
      </c>
      <c r="F171" s="140">
        <v>7277440</v>
      </c>
      <c r="G171" s="55">
        <v>7277426</v>
      </c>
      <c r="H171" s="55">
        <v>2261499</v>
      </c>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c r="FI171" s="50"/>
      <c r="FJ171" s="50"/>
      <c r="FK171" s="50"/>
      <c r="FL171" s="50"/>
      <c r="FM171" s="50"/>
      <c r="FN171" s="50"/>
      <c r="FO171" s="50"/>
      <c r="FP171" s="50"/>
      <c r="FQ171" s="50"/>
      <c r="FR171" s="50"/>
      <c r="FS171" s="50"/>
      <c r="FT171" s="50"/>
      <c r="FU171" s="50"/>
      <c r="FV171" s="50"/>
      <c r="FW171" s="50"/>
      <c r="FX171" s="50"/>
      <c r="FY171" s="50"/>
      <c r="FZ171" s="50"/>
      <c r="GA171" s="50"/>
      <c r="GB171" s="50"/>
      <c r="GC171" s="50"/>
      <c r="GD171" s="50"/>
      <c r="GE171" s="50"/>
      <c r="GF171" s="50"/>
      <c r="GG171" s="50"/>
      <c r="GH171" s="50"/>
      <c r="GI171" s="50"/>
      <c r="GJ171" s="50"/>
      <c r="GK171" s="50"/>
      <c r="GL171" s="50"/>
      <c r="GM171" s="50"/>
      <c r="GN171" s="50"/>
      <c r="GO171" s="50"/>
      <c r="GP171" s="50"/>
      <c r="GQ171" s="50"/>
      <c r="GR171" s="50"/>
      <c r="GS171" s="50"/>
      <c r="GT171" s="50"/>
      <c r="GU171" s="50"/>
      <c r="GV171" s="50"/>
      <c r="GW171" s="50"/>
      <c r="GX171" s="50"/>
      <c r="GY171" s="50"/>
      <c r="GZ171" s="50"/>
      <c r="HA171" s="50"/>
      <c r="HB171" s="50"/>
      <c r="HC171" s="50"/>
      <c r="HD171" s="50"/>
      <c r="HE171" s="50"/>
      <c r="HF171" s="50"/>
      <c r="HG171" s="50"/>
      <c r="HH171" s="50"/>
      <c r="HI171" s="50"/>
      <c r="HJ171" s="50"/>
      <c r="HK171" s="50"/>
      <c r="HL171" s="50"/>
      <c r="HM171" s="50"/>
      <c r="HN171" s="50"/>
      <c r="HO171" s="50"/>
      <c r="HP171" s="50"/>
      <c r="HQ171" s="50"/>
      <c r="HR171" s="50"/>
      <c r="HS171" s="50"/>
      <c r="HT171" s="50"/>
      <c r="HU171" s="50"/>
      <c r="HV171" s="50"/>
      <c r="HW171" s="50"/>
      <c r="HX171" s="50"/>
      <c r="HY171" s="50"/>
      <c r="HZ171" s="50"/>
      <c r="IA171" s="50"/>
      <c r="IB171" s="50"/>
      <c r="IC171" s="50"/>
      <c r="ID171" s="50"/>
      <c r="IE171" s="50"/>
      <c r="IF171" s="50"/>
    </row>
    <row r="172" spans="1:246" ht="60" x14ac:dyDescent="0.3">
      <c r="A172" s="47"/>
      <c r="B172" s="56" t="s">
        <v>370</v>
      </c>
      <c r="C172" s="105"/>
      <c r="D172" s="66">
        <v>73730</v>
      </c>
      <c r="E172" s="140">
        <v>88480</v>
      </c>
      <c r="F172" s="140">
        <v>88480</v>
      </c>
      <c r="G172" s="55">
        <v>88458</v>
      </c>
      <c r="H172" s="55">
        <v>24999</v>
      </c>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c r="EP172" s="50"/>
      <c r="EQ172" s="50"/>
      <c r="ER172" s="50"/>
      <c r="ES172" s="50"/>
      <c r="ET172" s="50"/>
      <c r="EU172" s="50"/>
      <c r="EV172" s="50"/>
      <c r="EW172" s="50"/>
      <c r="EX172" s="50"/>
      <c r="EY172" s="50"/>
      <c r="EZ172" s="50"/>
      <c r="FA172" s="50"/>
      <c r="FB172" s="50"/>
      <c r="FC172" s="50"/>
      <c r="FD172" s="50"/>
      <c r="FE172" s="50"/>
      <c r="FF172" s="50"/>
      <c r="FG172" s="50"/>
      <c r="FH172" s="50"/>
      <c r="FI172" s="50"/>
      <c r="FJ172" s="50"/>
      <c r="FK172" s="50"/>
      <c r="FL172" s="50"/>
      <c r="FM172" s="50"/>
      <c r="FN172" s="50"/>
      <c r="FO172" s="50"/>
      <c r="FP172" s="50"/>
      <c r="FQ172" s="50"/>
      <c r="FR172" s="50"/>
      <c r="FS172" s="50"/>
      <c r="FT172" s="50"/>
      <c r="FU172" s="50"/>
      <c r="FV172" s="50"/>
      <c r="FW172" s="50"/>
      <c r="FX172" s="50"/>
      <c r="FY172" s="50"/>
      <c r="FZ172" s="50"/>
      <c r="GA172" s="50"/>
      <c r="GB172" s="50"/>
      <c r="GC172" s="50"/>
      <c r="GD172" s="50"/>
      <c r="GE172" s="50"/>
      <c r="GF172" s="50"/>
      <c r="GG172" s="50"/>
      <c r="GH172" s="50"/>
      <c r="GI172" s="50"/>
      <c r="GJ172" s="50"/>
      <c r="GK172" s="50"/>
      <c r="GL172" s="50"/>
      <c r="GM172" s="50"/>
      <c r="GN172" s="50"/>
      <c r="GO172" s="50"/>
      <c r="GP172" s="50"/>
      <c r="GQ172" s="50"/>
      <c r="GR172" s="50"/>
      <c r="GS172" s="50"/>
      <c r="GT172" s="50"/>
      <c r="GU172" s="50"/>
      <c r="GV172" s="50"/>
      <c r="GW172" s="50"/>
      <c r="GX172" s="50"/>
      <c r="GY172" s="50"/>
      <c r="GZ172" s="50"/>
      <c r="HA172" s="50"/>
      <c r="HB172" s="50"/>
      <c r="HC172" s="50"/>
      <c r="HD172" s="50"/>
      <c r="HE172" s="50"/>
      <c r="HF172" s="50"/>
      <c r="HG172" s="50"/>
      <c r="HH172" s="50"/>
      <c r="HI172" s="50"/>
      <c r="HJ172" s="50"/>
      <c r="HK172" s="50"/>
      <c r="HL172" s="50"/>
      <c r="HM172" s="50"/>
      <c r="HN172" s="50"/>
      <c r="HO172" s="50"/>
      <c r="HP172" s="50"/>
      <c r="HQ172" s="50"/>
      <c r="HR172" s="50"/>
      <c r="HS172" s="50"/>
      <c r="HT172" s="50"/>
      <c r="HU172" s="50"/>
      <c r="HV172" s="50"/>
      <c r="HW172" s="50"/>
      <c r="HX172" s="50"/>
      <c r="HY172" s="50"/>
      <c r="HZ172" s="50"/>
      <c r="IA172" s="50"/>
      <c r="IB172" s="50"/>
      <c r="IC172" s="50"/>
      <c r="ID172" s="50"/>
      <c r="IE172" s="50"/>
      <c r="IF172" s="50"/>
    </row>
    <row r="173" spans="1:246" ht="16.5" customHeight="1" x14ac:dyDescent="0.3">
      <c r="A173" s="53"/>
      <c r="B173" s="56" t="s">
        <v>361</v>
      </c>
      <c r="C173" s="105"/>
      <c r="D173" s="66">
        <v>0</v>
      </c>
      <c r="E173" s="140">
        <v>0</v>
      </c>
      <c r="F173" s="140">
        <v>0</v>
      </c>
      <c r="G173" s="55">
        <v>0</v>
      </c>
      <c r="H173" s="55">
        <v>0</v>
      </c>
      <c r="IF173" s="50"/>
    </row>
    <row r="174" spans="1:246" x14ac:dyDescent="0.3">
      <c r="A174" s="53" t="s">
        <v>410</v>
      </c>
      <c r="B174" s="51" t="s">
        <v>411</v>
      </c>
      <c r="C174" s="107">
        <f t="shared" ref="C174:H174" si="61">C175+C176</f>
        <v>0</v>
      </c>
      <c r="D174" s="107">
        <f t="shared" si="61"/>
        <v>3328860</v>
      </c>
      <c r="E174" s="141">
        <f t="shared" si="61"/>
        <v>3328860</v>
      </c>
      <c r="F174" s="141">
        <f t="shared" si="61"/>
        <v>1665860</v>
      </c>
      <c r="G174" s="107">
        <f t="shared" si="61"/>
        <v>1665853</v>
      </c>
      <c r="H174" s="107">
        <f t="shared" si="61"/>
        <v>550448</v>
      </c>
      <c r="IF174" s="50"/>
    </row>
    <row r="175" spans="1:246" x14ac:dyDescent="0.3">
      <c r="A175" s="53"/>
      <c r="B175" s="56" t="s">
        <v>368</v>
      </c>
      <c r="C175" s="107"/>
      <c r="D175" s="66">
        <v>3320000</v>
      </c>
      <c r="E175" s="140">
        <v>3320000</v>
      </c>
      <c r="F175" s="140">
        <v>1657000</v>
      </c>
      <c r="G175" s="61">
        <v>1657000</v>
      </c>
      <c r="H175" s="61">
        <v>550000</v>
      </c>
      <c r="IF175" s="50"/>
    </row>
    <row r="176" spans="1:246" ht="60" x14ac:dyDescent="0.3">
      <c r="A176" s="53"/>
      <c r="B176" s="56" t="s">
        <v>370</v>
      </c>
      <c r="C176" s="107"/>
      <c r="D176" s="66">
        <v>8860</v>
      </c>
      <c r="E176" s="140">
        <v>8860</v>
      </c>
      <c r="F176" s="140">
        <v>8860</v>
      </c>
      <c r="G176" s="55">
        <v>8853</v>
      </c>
      <c r="H176" s="55">
        <v>448</v>
      </c>
      <c r="IF176" s="50"/>
    </row>
    <row r="177" spans="1:240" x14ac:dyDescent="0.3">
      <c r="A177" s="53"/>
      <c r="B177" s="56" t="s">
        <v>361</v>
      </c>
      <c r="C177" s="107"/>
      <c r="D177" s="66">
        <v>0</v>
      </c>
      <c r="E177" s="140">
        <v>0</v>
      </c>
      <c r="F177" s="140">
        <v>0</v>
      </c>
      <c r="G177" s="61">
        <v>0</v>
      </c>
      <c r="H177" s="61">
        <v>0</v>
      </c>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c r="EP177" s="50"/>
      <c r="EQ177" s="50"/>
      <c r="ER177" s="50"/>
      <c r="ES177" s="50"/>
      <c r="ET177" s="50"/>
      <c r="EU177" s="50"/>
      <c r="EV177" s="50"/>
      <c r="EW177" s="50"/>
      <c r="EX177" s="50"/>
      <c r="EY177" s="50"/>
      <c r="EZ177" s="50"/>
      <c r="FA177" s="50"/>
      <c r="FB177" s="50"/>
      <c r="FC177" s="50"/>
      <c r="FD177" s="50"/>
      <c r="FE177" s="50"/>
      <c r="FF177" s="50"/>
      <c r="FG177" s="50"/>
      <c r="FH177" s="50"/>
      <c r="FI177" s="50"/>
      <c r="FJ177" s="50"/>
      <c r="FK177" s="50"/>
      <c r="FL177" s="50"/>
      <c r="FM177" s="50"/>
      <c r="FN177" s="50"/>
      <c r="FO177" s="50"/>
      <c r="FP177" s="50"/>
      <c r="FQ177" s="50"/>
      <c r="FR177" s="50"/>
      <c r="FS177" s="50"/>
      <c r="FT177" s="50"/>
      <c r="FU177" s="50"/>
      <c r="FV177" s="50"/>
      <c r="FW177" s="50"/>
      <c r="FX177" s="50"/>
      <c r="FY177" s="50"/>
      <c r="FZ177" s="50"/>
      <c r="GA177" s="50"/>
      <c r="GB177" s="50"/>
      <c r="GC177" s="50"/>
      <c r="GD177" s="50"/>
      <c r="GE177" s="50"/>
      <c r="GF177" s="50"/>
      <c r="GG177" s="50"/>
      <c r="GH177" s="50"/>
      <c r="GI177" s="50"/>
      <c r="GJ177" s="50"/>
      <c r="GK177" s="50"/>
      <c r="GL177" s="50"/>
      <c r="GM177" s="50"/>
      <c r="GN177" s="50"/>
      <c r="GO177" s="50"/>
      <c r="GP177" s="50"/>
      <c r="GQ177" s="50"/>
      <c r="GR177" s="50"/>
      <c r="GS177" s="50"/>
      <c r="GT177" s="50"/>
      <c r="GU177" s="50"/>
      <c r="GV177" s="50"/>
      <c r="GW177" s="50"/>
      <c r="GX177" s="50"/>
      <c r="GY177" s="50"/>
      <c r="GZ177" s="50"/>
      <c r="HA177" s="50"/>
      <c r="HB177" s="50"/>
      <c r="HC177" s="50"/>
      <c r="HD177" s="50"/>
      <c r="HE177" s="50"/>
      <c r="HF177" s="50"/>
      <c r="HG177" s="50"/>
      <c r="HH177" s="50"/>
      <c r="HI177" s="50"/>
      <c r="HJ177" s="50"/>
      <c r="HK177" s="50"/>
      <c r="HL177" s="50"/>
      <c r="HM177" s="50"/>
      <c r="HN177" s="50"/>
      <c r="HO177" s="50"/>
      <c r="HP177" s="50"/>
      <c r="HQ177" s="50"/>
      <c r="HR177" s="50"/>
      <c r="HS177" s="50"/>
      <c r="HT177" s="50"/>
      <c r="HU177" s="50"/>
      <c r="HV177" s="50"/>
      <c r="HW177" s="50"/>
      <c r="HX177" s="50"/>
      <c r="HY177" s="50"/>
      <c r="HZ177" s="50"/>
      <c r="IA177" s="50"/>
      <c r="IB177" s="50"/>
      <c r="IC177" s="50"/>
      <c r="ID177" s="50"/>
      <c r="IE177" s="50"/>
      <c r="IF177" s="50"/>
    </row>
    <row r="178" spans="1:240" x14ac:dyDescent="0.3">
      <c r="A178" s="53" t="s">
        <v>412</v>
      </c>
      <c r="B178" s="51" t="s">
        <v>413</v>
      </c>
      <c r="C178" s="106">
        <f>+C179+C190+C195+C200+C212</f>
        <v>0</v>
      </c>
      <c r="D178" s="106">
        <f t="shared" ref="D178:H178" si="62">+D179+D190+D195+D200+D212</f>
        <v>77470090</v>
      </c>
      <c r="E178" s="139">
        <f t="shared" si="62"/>
        <v>79780670</v>
      </c>
      <c r="F178" s="139">
        <f t="shared" si="62"/>
        <v>40817330</v>
      </c>
      <c r="G178" s="106">
        <f t="shared" si="62"/>
        <v>39980873</v>
      </c>
      <c r="H178" s="106">
        <f t="shared" si="62"/>
        <v>12770623</v>
      </c>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c r="FT178" s="50"/>
      <c r="FU178" s="50"/>
      <c r="FV178" s="50"/>
      <c r="FW178" s="50"/>
      <c r="FX178" s="50"/>
      <c r="FY178" s="50"/>
      <c r="FZ178" s="50"/>
      <c r="GA178" s="50"/>
      <c r="GB178" s="50"/>
      <c r="GC178" s="50"/>
      <c r="GD178" s="50"/>
      <c r="GE178" s="50"/>
      <c r="GF178" s="50"/>
      <c r="GG178" s="50"/>
      <c r="GH178" s="50"/>
      <c r="GI178" s="50"/>
      <c r="GJ178" s="50"/>
      <c r="GK178" s="50"/>
      <c r="GL178" s="50"/>
      <c r="GM178" s="50"/>
      <c r="GN178" s="50"/>
      <c r="GO178" s="50"/>
      <c r="GP178" s="50"/>
      <c r="GQ178" s="50"/>
      <c r="GR178" s="50"/>
      <c r="GS178" s="50"/>
      <c r="GT178" s="50"/>
      <c r="GU178" s="50"/>
      <c r="GV178" s="50"/>
      <c r="GW178" s="50"/>
      <c r="GX178" s="50"/>
      <c r="GY178" s="50"/>
      <c r="GZ178" s="50"/>
      <c r="HA178" s="50"/>
      <c r="HB178" s="50"/>
      <c r="HC178" s="50"/>
      <c r="HD178" s="50"/>
      <c r="HE178" s="50"/>
      <c r="HF178" s="50"/>
      <c r="HG178" s="50"/>
      <c r="HH178" s="50"/>
      <c r="HI178" s="50"/>
      <c r="HJ178" s="50"/>
      <c r="HK178" s="50"/>
      <c r="HL178" s="50"/>
      <c r="HM178" s="50"/>
      <c r="HN178" s="50"/>
      <c r="HO178" s="50"/>
      <c r="HP178" s="50"/>
      <c r="HQ178" s="50"/>
      <c r="HR178" s="50"/>
      <c r="HS178" s="50"/>
      <c r="HT178" s="50"/>
      <c r="HU178" s="50"/>
      <c r="HV178" s="50"/>
      <c r="HW178" s="50"/>
      <c r="HX178" s="50"/>
      <c r="HY178" s="50"/>
      <c r="HZ178" s="50"/>
      <c r="IA178" s="50"/>
      <c r="IB178" s="50"/>
      <c r="IC178" s="50"/>
      <c r="ID178" s="50"/>
      <c r="IE178" s="50"/>
    </row>
    <row r="179" spans="1:240" x14ac:dyDescent="0.3">
      <c r="A179" s="53" t="s">
        <v>414</v>
      </c>
      <c r="B179" s="51" t="s">
        <v>415</v>
      </c>
      <c r="C179" s="105">
        <f>+C180+C184+C185+C186+C187+C188</f>
        <v>0</v>
      </c>
      <c r="D179" s="105">
        <f t="shared" ref="D179:H179" si="63">+D180+D184+D185+D186+D187+D188</f>
        <v>38002430</v>
      </c>
      <c r="E179" s="138">
        <f t="shared" si="63"/>
        <v>38615570</v>
      </c>
      <c r="F179" s="138">
        <f t="shared" si="63"/>
        <v>19847800</v>
      </c>
      <c r="G179" s="105">
        <f t="shared" si="63"/>
        <v>19510356</v>
      </c>
      <c r="H179" s="105">
        <f t="shared" si="63"/>
        <v>6305548</v>
      </c>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c r="DU179" s="50"/>
      <c r="DV179" s="50"/>
      <c r="DW179" s="50"/>
      <c r="DX179" s="50"/>
      <c r="DY179" s="50"/>
      <c r="DZ179" s="50"/>
      <c r="EA179" s="50"/>
      <c r="EB179" s="50"/>
      <c r="EC179" s="50"/>
      <c r="ED179" s="50"/>
      <c r="EE179" s="50"/>
      <c r="EF179" s="50"/>
      <c r="EG179" s="50"/>
      <c r="EH179" s="50"/>
      <c r="EI179" s="50"/>
      <c r="EJ179" s="50"/>
      <c r="EK179" s="50"/>
      <c r="EL179" s="50"/>
      <c r="EM179" s="50"/>
      <c r="EN179" s="50"/>
      <c r="EO179" s="50"/>
      <c r="EP179" s="50"/>
      <c r="EQ179" s="50"/>
      <c r="ER179" s="50"/>
      <c r="ES179" s="50"/>
      <c r="ET179" s="50"/>
      <c r="EU179" s="50"/>
      <c r="EV179" s="50"/>
      <c r="EW179" s="50"/>
      <c r="EX179" s="50"/>
      <c r="EY179" s="50"/>
      <c r="EZ179" s="50"/>
      <c r="FA179" s="50"/>
      <c r="FB179" s="50"/>
      <c r="FC179" s="50"/>
      <c r="FD179" s="50"/>
      <c r="FE179" s="50"/>
      <c r="FF179" s="50"/>
      <c r="FG179" s="50"/>
      <c r="FH179" s="50"/>
      <c r="FI179" s="50"/>
      <c r="FJ179" s="50"/>
      <c r="FK179" s="50"/>
      <c r="FL179" s="50"/>
      <c r="FM179" s="50"/>
      <c r="FN179" s="50"/>
      <c r="FO179" s="50"/>
      <c r="FP179" s="50"/>
      <c r="FQ179" s="50"/>
      <c r="FR179" s="50"/>
      <c r="FS179" s="50"/>
      <c r="FT179" s="50"/>
      <c r="FU179" s="50"/>
      <c r="FV179" s="50"/>
      <c r="FW179" s="50"/>
      <c r="FX179" s="50"/>
      <c r="FY179" s="50"/>
      <c r="FZ179" s="50"/>
      <c r="GA179" s="50"/>
      <c r="GB179" s="50"/>
      <c r="GC179" s="50"/>
      <c r="GD179" s="50"/>
      <c r="GE179" s="50"/>
      <c r="GF179" s="50"/>
      <c r="GG179" s="50"/>
      <c r="GH179" s="50"/>
      <c r="GI179" s="50"/>
      <c r="GJ179" s="50"/>
      <c r="GK179" s="50"/>
      <c r="GL179" s="50"/>
      <c r="GM179" s="50"/>
      <c r="GN179" s="50"/>
      <c r="GO179" s="50"/>
      <c r="GP179" s="50"/>
      <c r="GQ179" s="50"/>
      <c r="GR179" s="50"/>
      <c r="GS179" s="50"/>
      <c r="GT179" s="50"/>
      <c r="GU179" s="50"/>
      <c r="GV179" s="50"/>
      <c r="GW179" s="50"/>
      <c r="GX179" s="50"/>
      <c r="GY179" s="50"/>
      <c r="GZ179" s="50"/>
      <c r="HA179" s="50"/>
      <c r="HB179" s="50"/>
      <c r="HC179" s="50"/>
      <c r="HD179" s="50"/>
      <c r="HE179" s="50"/>
      <c r="HF179" s="50"/>
      <c r="HG179" s="50"/>
      <c r="HH179" s="50"/>
      <c r="HI179" s="50"/>
      <c r="HJ179" s="50"/>
      <c r="HK179" s="50"/>
      <c r="HL179" s="50"/>
      <c r="HM179" s="50"/>
      <c r="HN179" s="50"/>
      <c r="HO179" s="50"/>
      <c r="HP179" s="50"/>
      <c r="HQ179" s="50"/>
      <c r="HR179" s="50"/>
      <c r="HS179" s="50"/>
      <c r="HT179" s="50"/>
      <c r="HU179" s="50"/>
      <c r="HV179" s="50"/>
      <c r="HW179" s="50"/>
      <c r="HX179" s="50"/>
      <c r="HY179" s="50"/>
      <c r="HZ179" s="50"/>
      <c r="IA179" s="50"/>
      <c r="IB179" s="50"/>
      <c r="IC179" s="50"/>
      <c r="ID179" s="50"/>
      <c r="IE179" s="50"/>
    </row>
    <row r="180" spans="1:240" ht="16.5" customHeight="1" x14ac:dyDescent="0.3">
      <c r="A180" s="53"/>
      <c r="B180" s="78" t="s">
        <v>514</v>
      </c>
      <c r="C180" s="107">
        <f>C181+C182+C183</f>
        <v>0</v>
      </c>
      <c r="D180" s="107">
        <v>33773000</v>
      </c>
      <c r="E180" s="141">
        <v>34968000</v>
      </c>
      <c r="F180" s="141">
        <v>17854230</v>
      </c>
      <c r="G180" s="107">
        <f t="shared" ref="G180:H180" si="64">G181+G182+G183</f>
        <v>17847633</v>
      </c>
      <c r="H180" s="107">
        <f t="shared" si="64"/>
        <v>5721306</v>
      </c>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c r="CV180" s="50"/>
      <c r="CW180" s="50"/>
      <c r="CX180" s="50"/>
      <c r="CY180" s="50"/>
      <c r="CZ180" s="50"/>
      <c r="DA180" s="50"/>
      <c r="DB180" s="50"/>
      <c r="DC180" s="50"/>
      <c r="DD180" s="50"/>
      <c r="DE180" s="50"/>
      <c r="DF180" s="50"/>
      <c r="DG180" s="50"/>
      <c r="DH180" s="50"/>
      <c r="DI180" s="50"/>
      <c r="DJ180" s="50"/>
      <c r="DK180" s="50"/>
      <c r="DL180" s="50"/>
      <c r="DM180" s="50"/>
      <c r="DN180" s="50"/>
      <c r="DO180" s="50"/>
      <c r="DP180" s="50"/>
      <c r="DQ180" s="50"/>
      <c r="DR180" s="50"/>
      <c r="DS180" s="50"/>
      <c r="DT180" s="50"/>
      <c r="DU180" s="50"/>
      <c r="DV180" s="50"/>
      <c r="DW180" s="50"/>
      <c r="DX180" s="50"/>
      <c r="DY180" s="50"/>
      <c r="DZ180" s="50"/>
      <c r="EA180" s="50"/>
      <c r="EB180" s="50"/>
      <c r="EC180" s="50"/>
      <c r="ED180" s="50"/>
      <c r="EE180" s="50"/>
      <c r="EF180" s="50"/>
      <c r="EG180" s="50"/>
      <c r="EH180" s="50"/>
      <c r="EI180" s="50"/>
      <c r="EJ180" s="50"/>
      <c r="EK180" s="50"/>
      <c r="EL180" s="50"/>
      <c r="EM180" s="50"/>
      <c r="EN180" s="50"/>
      <c r="EO180" s="50"/>
      <c r="EP180" s="50"/>
      <c r="EQ180" s="50"/>
      <c r="ER180" s="50"/>
      <c r="ES180" s="50"/>
      <c r="ET180" s="50"/>
      <c r="EU180" s="50"/>
      <c r="EV180" s="50"/>
      <c r="EW180" s="50"/>
      <c r="EX180" s="50"/>
      <c r="EY180" s="50"/>
      <c r="EZ180" s="50"/>
      <c r="FA180" s="50"/>
      <c r="FB180" s="50"/>
      <c r="FC180" s="50"/>
      <c r="FD180" s="50"/>
      <c r="FE180" s="50"/>
      <c r="FF180" s="50"/>
      <c r="FG180" s="50"/>
      <c r="FH180" s="50"/>
      <c r="FI180" s="50"/>
      <c r="FJ180" s="50"/>
      <c r="FK180" s="50"/>
      <c r="FL180" s="50"/>
      <c r="FM180" s="50"/>
      <c r="FN180" s="50"/>
      <c r="FO180" s="50"/>
      <c r="FP180" s="50"/>
      <c r="FQ180" s="50"/>
      <c r="FR180" s="50"/>
      <c r="FS180" s="50"/>
      <c r="FT180" s="50"/>
      <c r="FU180" s="50"/>
      <c r="FV180" s="50"/>
      <c r="FW180" s="50"/>
      <c r="FX180" s="50"/>
      <c r="FY180" s="50"/>
      <c r="FZ180" s="50"/>
      <c r="GA180" s="50"/>
      <c r="GB180" s="50"/>
      <c r="GC180" s="50"/>
      <c r="GD180" s="50"/>
      <c r="GE180" s="50"/>
      <c r="GF180" s="50"/>
      <c r="GG180" s="50"/>
      <c r="GH180" s="50"/>
      <c r="GI180" s="50"/>
      <c r="GJ180" s="50"/>
      <c r="GK180" s="50"/>
      <c r="GL180" s="50"/>
      <c r="GM180" s="50"/>
      <c r="GN180" s="50"/>
      <c r="GO180" s="50"/>
      <c r="GP180" s="50"/>
      <c r="GQ180" s="50"/>
      <c r="GR180" s="50"/>
      <c r="GS180" s="50"/>
      <c r="GT180" s="50"/>
      <c r="GU180" s="50"/>
      <c r="GV180" s="50"/>
      <c r="GW180" s="50"/>
      <c r="GX180" s="50"/>
      <c r="GY180" s="50"/>
      <c r="GZ180" s="50"/>
      <c r="HA180" s="50"/>
      <c r="HB180" s="50"/>
      <c r="HC180" s="50"/>
      <c r="HD180" s="50"/>
      <c r="HE180" s="50"/>
      <c r="HF180" s="50"/>
      <c r="HG180" s="50"/>
      <c r="HH180" s="50"/>
      <c r="HI180" s="50"/>
      <c r="HJ180" s="50"/>
      <c r="HK180" s="50"/>
      <c r="HL180" s="50"/>
      <c r="HM180" s="50"/>
      <c r="HN180" s="50"/>
      <c r="HO180" s="50"/>
      <c r="HP180" s="50"/>
      <c r="HQ180" s="50"/>
      <c r="HR180" s="50"/>
      <c r="HS180" s="50"/>
      <c r="HT180" s="50"/>
      <c r="HU180" s="50"/>
      <c r="HV180" s="50"/>
      <c r="HW180" s="50"/>
      <c r="HX180" s="50"/>
      <c r="HY180" s="50"/>
      <c r="HZ180" s="50"/>
      <c r="IA180" s="50"/>
      <c r="IB180" s="50"/>
      <c r="IC180" s="50"/>
      <c r="ID180" s="50"/>
      <c r="IE180" s="50"/>
      <c r="IF180" s="50"/>
    </row>
    <row r="181" spans="1:240" ht="16.5" customHeight="1" x14ac:dyDescent="0.3">
      <c r="A181" s="53"/>
      <c r="B181" s="104" t="s">
        <v>417</v>
      </c>
      <c r="C181" s="107"/>
      <c r="D181" s="66"/>
      <c r="E181" s="140"/>
      <c r="F181" s="140"/>
      <c r="G181" s="55">
        <v>8507333</v>
      </c>
      <c r="H181" s="55">
        <v>2838256</v>
      </c>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c r="EP181" s="50"/>
      <c r="EQ181" s="50"/>
      <c r="ER181" s="50"/>
      <c r="ES181" s="50"/>
      <c r="ET181" s="50"/>
      <c r="EU181" s="50"/>
      <c r="EV181" s="50"/>
      <c r="EW181" s="50"/>
      <c r="EX181" s="50"/>
      <c r="EY181" s="50"/>
      <c r="EZ181" s="50"/>
      <c r="FA181" s="50"/>
      <c r="FB181" s="50"/>
      <c r="FC181" s="50"/>
      <c r="FD181" s="50"/>
      <c r="FE181" s="50"/>
      <c r="FF181" s="50"/>
      <c r="FG181" s="50"/>
      <c r="FH181" s="50"/>
      <c r="FI181" s="50"/>
      <c r="FJ181" s="50"/>
      <c r="FK181" s="50"/>
      <c r="FL181" s="50"/>
      <c r="FM181" s="50"/>
      <c r="FN181" s="50"/>
      <c r="FO181" s="50"/>
      <c r="FP181" s="50"/>
      <c r="FQ181" s="50"/>
      <c r="FR181" s="50"/>
      <c r="FS181" s="50"/>
      <c r="FT181" s="50"/>
      <c r="FU181" s="50"/>
      <c r="FV181" s="50"/>
      <c r="FW181" s="50"/>
      <c r="FX181" s="50"/>
      <c r="FY181" s="50"/>
      <c r="FZ181" s="50"/>
      <c r="GA181" s="50"/>
      <c r="GB181" s="50"/>
      <c r="GC181" s="50"/>
      <c r="GD181" s="50"/>
      <c r="GE181" s="50"/>
      <c r="GF181" s="50"/>
      <c r="GG181" s="50"/>
      <c r="GH181" s="50"/>
      <c r="GI181" s="50"/>
      <c r="GJ181" s="50"/>
      <c r="GK181" s="50"/>
      <c r="GL181" s="50"/>
      <c r="GM181" s="50"/>
      <c r="GN181" s="50"/>
      <c r="GO181" s="50"/>
      <c r="GP181" s="50"/>
      <c r="GQ181" s="50"/>
      <c r="GR181" s="50"/>
      <c r="GS181" s="50"/>
      <c r="GT181" s="50"/>
      <c r="GU181" s="50"/>
      <c r="GV181" s="50"/>
      <c r="GW181" s="50"/>
      <c r="GX181" s="50"/>
      <c r="GY181" s="50"/>
      <c r="GZ181" s="50"/>
      <c r="HA181" s="50"/>
      <c r="HB181" s="50"/>
      <c r="HC181" s="50"/>
      <c r="HD181" s="50"/>
      <c r="HE181" s="50"/>
      <c r="HF181" s="50"/>
      <c r="HG181" s="50"/>
      <c r="HH181" s="50"/>
      <c r="HI181" s="50"/>
      <c r="HJ181" s="50"/>
      <c r="HK181" s="50"/>
      <c r="HL181" s="50"/>
      <c r="HM181" s="50"/>
      <c r="HN181" s="50"/>
      <c r="HO181" s="50"/>
      <c r="HP181" s="50"/>
      <c r="HQ181" s="50"/>
      <c r="HR181" s="50"/>
      <c r="HS181" s="50"/>
      <c r="HT181" s="50"/>
      <c r="HU181" s="50"/>
      <c r="HV181" s="50"/>
      <c r="HW181" s="50"/>
      <c r="HX181" s="50"/>
      <c r="HY181" s="50"/>
      <c r="HZ181" s="50"/>
      <c r="IA181" s="50"/>
      <c r="IB181" s="50"/>
      <c r="IC181" s="50"/>
      <c r="ID181" s="50"/>
      <c r="IE181" s="50"/>
      <c r="IF181" s="50"/>
    </row>
    <row r="182" spans="1:240" x14ac:dyDescent="0.3">
      <c r="A182" s="53"/>
      <c r="B182" s="104" t="s">
        <v>418</v>
      </c>
      <c r="C182" s="107"/>
      <c r="D182" s="66"/>
      <c r="E182" s="140"/>
      <c r="F182" s="140"/>
      <c r="G182" s="55">
        <v>9313217</v>
      </c>
      <c r="H182" s="55">
        <v>2883051</v>
      </c>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c r="FT182" s="50"/>
      <c r="FU182" s="50"/>
      <c r="FV182" s="50"/>
      <c r="FW182" s="50"/>
      <c r="FX182" s="50"/>
      <c r="FY182" s="50"/>
      <c r="FZ182" s="50"/>
      <c r="GA182" s="50"/>
      <c r="GB182" s="50"/>
      <c r="GC182" s="50"/>
      <c r="GD182" s="50"/>
      <c r="GE182" s="50"/>
      <c r="GF182" s="50"/>
      <c r="GG182" s="50"/>
      <c r="GH182" s="50"/>
      <c r="GI182" s="50"/>
      <c r="GJ182" s="50"/>
      <c r="GK182" s="50"/>
      <c r="GL182" s="50"/>
      <c r="GM182" s="50"/>
      <c r="GN182" s="50"/>
      <c r="GO182" s="50"/>
      <c r="GP182" s="50"/>
      <c r="GQ182" s="50"/>
      <c r="GR182" s="50"/>
      <c r="GS182" s="50"/>
      <c r="GT182" s="50"/>
      <c r="GU182" s="50"/>
      <c r="GV182" s="50"/>
      <c r="GW182" s="50"/>
      <c r="GX182" s="50"/>
      <c r="GY182" s="50"/>
      <c r="GZ182" s="50"/>
      <c r="HA182" s="50"/>
      <c r="HB182" s="50"/>
      <c r="HC182" s="50"/>
      <c r="HD182" s="50"/>
      <c r="HE182" s="50"/>
      <c r="HF182" s="50"/>
      <c r="HG182" s="50"/>
      <c r="HH182" s="50"/>
      <c r="HI182" s="50"/>
      <c r="HJ182" s="50"/>
      <c r="HK182" s="50"/>
      <c r="HL182" s="50"/>
      <c r="HM182" s="50"/>
      <c r="HN182" s="50"/>
      <c r="HO182" s="50"/>
      <c r="HP182" s="50"/>
      <c r="HQ182" s="50"/>
      <c r="HR182" s="50"/>
      <c r="HS182" s="50"/>
      <c r="HT182" s="50"/>
      <c r="HU182" s="50"/>
      <c r="HV182" s="50"/>
      <c r="HW182" s="50"/>
      <c r="HX182" s="50"/>
      <c r="HY182" s="50"/>
      <c r="HZ182" s="50"/>
      <c r="IA182" s="50"/>
      <c r="IB182" s="50"/>
      <c r="IC182" s="50"/>
      <c r="ID182" s="50"/>
      <c r="IE182" s="50"/>
      <c r="IF182" s="50"/>
    </row>
    <row r="183" spans="1:240" x14ac:dyDescent="0.3">
      <c r="A183" s="53"/>
      <c r="B183" s="104" t="s">
        <v>513</v>
      </c>
      <c r="C183" s="107"/>
      <c r="D183" s="66"/>
      <c r="E183" s="140"/>
      <c r="F183" s="140"/>
      <c r="G183" s="55">
        <v>27083</v>
      </c>
      <c r="H183" s="55">
        <v>-1</v>
      </c>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row>
    <row r="184" spans="1:240" x14ac:dyDescent="0.3">
      <c r="A184" s="47"/>
      <c r="B184" s="78" t="s">
        <v>419</v>
      </c>
      <c r="C184" s="107"/>
      <c r="D184" s="66">
        <v>2801000</v>
      </c>
      <c r="E184" s="140">
        <v>2801000</v>
      </c>
      <c r="F184" s="140">
        <v>1299000</v>
      </c>
      <c r="G184" s="79">
        <v>1298644</v>
      </c>
      <c r="H184" s="79">
        <v>403898</v>
      </c>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c r="FT184" s="50"/>
      <c r="FU184" s="50"/>
      <c r="FV184" s="50"/>
      <c r="FW184" s="50"/>
      <c r="FX184" s="50"/>
      <c r="FY184" s="50"/>
      <c r="FZ184" s="50"/>
      <c r="GA184" s="50"/>
      <c r="GB184" s="50"/>
      <c r="GC184" s="50"/>
      <c r="GD184" s="50"/>
      <c r="GE184" s="50"/>
      <c r="GF184" s="50"/>
      <c r="GG184" s="50"/>
      <c r="GH184" s="50"/>
      <c r="GI184" s="50"/>
      <c r="GJ184" s="50"/>
      <c r="GK184" s="50"/>
      <c r="GL184" s="50"/>
      <c r="GM184" s="50"/>
      <c r="GN184" s="50"/>
      <c r="GO184" s="50"/>
      <c r="GP184" s="50"/>
      <c r="GQ184" s="50"/>
      <c r="GR184" s="50"/>
      <c r="GS184" s="50"/>
      <c r="GT184" s="50"/>
      <c r="GU184" s="50"/>
      <c r="GV184" s="50"/>
      <c r="GW184" s="50"/>
      <c r="GX184" s="50"/>
      <c r="GY184" s="50"/>
      <c r="GZ184" s="50"/>
      <c r="HA184" s="50"/>
      <c r="HB184" s="50"/>
      <c r="HC184" s="50"/>
      <c r="HD184" s="50"/>
      <c r="HE184" s="50"/>
      <c r="HF184" s="50"/>
      <c r="HG184" s="50"/>
      <c r="HH184" s="50"/>
      <c r="HI184" s="50"/>
      <c r="HJ184" s="50"/>
      <c r="HK184" s="50"/>
      <c r="HL184" s="50"/>
      <c r="HM184" s="50"/>
      <c r="HN184" s="50"/>
      <c r="HO184" s="50"/>
      <c r="HP184" s="50"/>
      <c r="HQ184" s="50"/>
      <c r="HR184" s="50"/>
      <c r="HS184" s="50"/>
      <c r="HT184" s="50"/>
      <c r="HU184" s="50"/>
      <c r="HV184" s="50"/>
      <c r="HW184" s="50"/>
      <c r="HX184" s="50"/>
      <c r="HY184" s="50"/>
      <c r="HZ184" s="50"/>
      <c r="IA184" s="50"/>
      <c r="IB184" s="50"/>
      <c r="IC184" s="50"/>
      <c r="ID184" s="50"/>
      <c r="IE184" s="50"/>
      <c r="IF184" s="50"/>
    </row>
    <row r="185" spans="1:240" ht="30" x14ac:dyDescent="0.3">
      <c r="A185" s="47"/>
      <c r="B185" s="78" t="s">
        <v>420</v>
      </c>
      <c r="C185" s="107"/>
      <c r="D185" s="66">
        <v>386000</v>
      </c>
      <c r="E185" s="140">
        <v>386000</v>
      </c>
      <c r="F185" s="140">
        <v>386000</v>
      </c>
      <c r="G185" s="79">
        <v>55660</v>
      </c>
      <c r="H185" s="79">
        <v>24895</v>
      </c>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row>
    <row r="186" spans="1:240" ht="45" x14ac:dyDescent="0.3">
      <c r="A186" s="47"/>
      <c r="B186" s="78" t="s">
        <v>421</v>
      </c>
      <c r="C186" s="107"/>
      <c r="D186" s="66">
        <v>459000</v>
      </c>
      <c r="E186" s="140">
        <v>459000</v>
      </c>
      <c r="F186" s="140">
        <v>307000</v>
      </c>
      <c r="G186" s="79">
        <v>307000</v>
      </c>
      <c r="H186" s="79">
        <v>154550</v>
      </c>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row>
    <row r="187" spans="1:240" ht="60" x14ac:dyDescent="0.3">
      <c r="A187" s="47"/>
      <c r="B187" s="78" t="s">
        <v>370</v>
      </c>
      <c r="C187" s="107"/>
      <c r="D187" s="66">
        <v>1430</v>
      </c>
      <c r="E187" s="140">
        <v>1430</v>
      </c>
      <c r="F187" s="140">
        <v>1430</v>
      </c>
      <c r="G187" s="79">
        <v>1419</v>
      </c>
      <c r="H187" s="79">
        <v>899</v>
      </c>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c r="FP187" s="50"/>
      <c r="FQ187" s="50"/>
      <c r="FR187" s="50"/>
      <c r="FS187" s="50"/>
      <c r="FT187" s="50"/>
      <c r="FU187" s="50"/>
      <c r="FV187" s="50"/>
      <c r="FW187" s="50"/>
      <c r="FX187" s="50"/>
      <c r="FY187" s="50"/>
      <c r="FZ187" s="50"/>
      <c r="GA187" s="50"/>
      <c r="GB187" s="50"/>
      <c r="GC187" s="50"/>
      <c r="GD187" s="50"/>
      <c r="GE187" s="50"/>
      <c r="GF187" s="50"/>
      <c r="GG187" s="50"/>
      <c r="GH187" s="50"/>
      <c r="GI187" s="50"/>
      <c r="GJ187" s="50"/>
      <c r="GK187" s="50"/>
      <c r="GL187" s="50"/>
      <c r="GM187" s="50"/>
      <c r="GN187" s="50"/>
      <c r="GO187" s="50"/>
      <c r="GP187" s="50"/>
      <c r="GQ187" s="50"/>
      <c r="GR187" s="50"/>
      <c r="GS187" s="50"/>
      <c r="GT187" s="50"/>
      <c r="GU187" s="50"/>
      <c r="GV187" s="50"/>
      <c r="GW187" s="50"/>
      <c r="GX187" s="50"/>
      <c r="GY187" s="50"/>
      <c r="GZ187" s="50"/>
      <c r="HA187" s="50"/>
      <c r="HB187" s="50"/>
      <c r="HC187" s="50"/>
      <c r="HD187" s="50"/>
      <c r="HE187" s="50"/>
      <c r="HF187" s="50"/>
      <c r="HG187" s="50"/>
      <c r="HH187" s="50"/>
      <c r="HI187" s="50"/>
      <c r="HJ187" s="50"/>
      <c r="HK187" s="50"/>
      <c r="HL187" s="50"/>
      <c r="HM187" s="50"/>
      <c r="HN187" s="50"/>
      <c r="HO187" s="50"/>
      <c r="HP187" s="50"/>
      <c r="HQ187" s="50"/>
      <c r="HR187" s="50"/>
      <c r="HS187" s="50"/>
      <c r="HT187" s="50"/>
      <c r="HU187" s="50"/>
      <c r="HV187" s="50"/>
      <c r="HW187" s="50"/>
      <c r="HX187" s="50"/>
      <c r="HY187" s="50"/>
      <c r="HZ187" s="50"/>
      <c r="IA187" s="50"/>
      <c r="IB187" s="50"/>
      <c r="IC187" s="50"/>
      <c r="ID187" s="50"/>
      <c r="IE187" s="50"/>
      <c r="IF187" s="50"/>
    </row>
    <row r="188" spans="1:240" ht="45" x14ac:dyDescent="0.3">
      <c r="A188" s="47"/>
      <c r="B188" s="78" t="s">
        <v>509</v>
      </c>
      <c r="C188" s="107"/>
      <c r="D188" s="66">
        <v>582000</v>
      </c>
      <c r="E188" s="140">
        <v>140</v>
      </c>
      <c r="F188" s="140">
        <v>140</v>
      </c>
      <c r="G188" s="79">
        <v>0</v>
      </c>
      <c r="H188" s="79">
        <v>0</v>
      </c>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c r="EY188" s="50"/>
      <c r="EZ188" s="50"/>
      <c r="FA188" s="50"/>
      <c r="FB188" s="50"/>
      <c r="FC188" s="50"/>
      <c r="FD188" s="50"/>
      <c r="FE188" s="50"/>
      <c r="FF188" s="50"/>
      <c r="FG188" s="50"/>
      <c r="FH188" s="50"/>
      <c r="FI188" s="50"/>
      <c r="FJ188" s="50"/>
      <c r="FK188" s="50"/>
      <c r="FL188" s="50"/>
      <c r="FM188" s="50"/>
      <c r="FN188" s="50"/>
      <c r="FO188" s="50"/>
      <c r="FP188" s="50"/>
      <c r="FQ188" s="50"/>
      <c r="FR188" s="50"/>
      <c r="FS188" s="50"/>
      <c r="FT188" s="50"/>
      <c r="FU188" s="50"/>
      <c r="FV188" s="50"/>
      <c r="FW188" s="50"/>
      <c r="FX188" s="50"/>
      <c r="FY188" s="50"/>
      <c r="FZ188" s="50"/>
      <c r="GA188" s="50"/>
      <c r="GB188" s="50"/>
      <c r="GC188" s="50"/>
      <c r="GD188" s="50"/>
      <c r="GE188" s="50"/>
      <c r="GF188" s="50"/>
      <c r="GG188" s="50"/>
      <c r="GH188" s="50"/>
      <c r="GI188" s="50"/>
      <c r="GJ188" s="50"/>
      <c r="GK188" s="50"/>
      <c r="GL188" s="50"/>
      <c r="GM188" s="50"/>
      <c r="GN188" s="50"/>
      <c r="GO188" s="50"/>
      <c r="GP188" s="50"/>
      <c r="GQ188" s="50"/>
      <c r="GR188" s="50"/>
      <c r="GS188" s="50"/>
      <c r="GT188" s="50"/>
      <c r="GU188" s="50"/>
      <c r="GV188" s="50"/>
      <c r="GW188" s="50"/>
      <c r="GX188" s="50"/>
      <c r="GY188" s="50"/>
      <c r="GZ188" s="50"/>
      <c r="HA188" s="50"/>
      <c r="HB188" s="50"/>
      <c r="HC188" s="50"/>
      <c r="HD188" s="50"/>
      <c r="HE188" s="50"/>
      <c r="HF188" s="50"/>
      <c r="HG188" s="50"/>
      <c r="HH188" s="50"/>
      <c r="HI188" s="50"/>
      <c r="HJ188" s="50"/>
      <c r="HK188" s="50"/>
      <c r="HL188" s="50"/>
      <c r="HM188" s="50"/>
      <c r="HN188" s="50"/>
      <c r="HO188" s="50"/>
      <c r="HP188" s="50"/>
      <c r="HQ188" s="50"/>
      <c r="HR188" s="50"/>
      <c r="HS188" s="50"/>
      <c r="HT188" s="50"/>
      <c r="HU188" s="50"/>
      <c r="HV188" s="50"/>
      <c r="HW188" s="50"/>
      <c r="HX188" s="50"/>
      <c r="HY188" s="50"/>
      <c r="HZ188" s="50"/>
      <c r="IA188" s="50"/>
      <c r="IB188" s="50"/>
      <c r="IC188" s="50"/>
      <c r="ID188" s="50"/>
      <c r="IE188" s="50"/>
      <c r="IF188" s="50"/>
    </row>
    <row r="189" spans="1:240" x14ac:dyDescent="0.3">
      <c r="A189" s="47"/>
      <c r="B189" s="56" t="s">
        <v>361</v>
      </c>
      <c r="C189" s="107"/>
      <c r="D189" s="66">
        <v>0</v>
      </c>
      <c r="E189" s="140">
        <v>0</v>
      </c>
      <c r="F189" s="140">
        <v>0</v>
      </c>
      <c r="G189" s="79">
        <v>-2465</v>
      </c>
      <c r="H189" s="79">
        <v>-1684</v>
      </c>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c r="CU189" s="50"/>
      <c r="CV189" s="50"/>
      <c r="CW189" s="50"/>
      <c r="CX189" s="50"/>
      <c r="CY189" s="50"/>
      <c r="CZ189" s="50"/>
      <c r="DA189" s="50"/>
      <c r="DB189" s="50"/>
      <c r="DC189" s="50"/>
      <c r="DD189" s="50"/>
      <c r="DE189" s="50"/>
      <c r="DF189" s="50"/>
      <c r="DG189" s="50"/>
      <c r="DH189" s="50"/>
      <c r="DI189" s="50"/>
      <c r="DJ189" s="50"/>
      <c r="DK189" s="50"/>
      <c r="DL189" s="50"/>
      <c r="DM189" s="50"/>
      <c r="DN189" s="50"/>
      <c r="DO189" s="50"/>
      <c r="DP189" s="50"/>
      <c r="DQ189" s="50"/>
      <c r="DR189" s="50"/>
      <c r="DS189" s="50"/>
      <c r="DT189" s="50"/>
      <c r="DU189" s="50"/>
      <c r="DV189" s="50"/>
      <c r="DW189" s="50"/>
      <c r="DX189" s="50"/>
      <c r="DY189" s="50"/>
      <c r="DZ189" s="50"/>
      <c r="EA189" s="50"/>
      <c r="EB189" s="50"/>
      <c r="EC189" s="50"/>
      <c r="ED189" s="50"/>
      <c r="EE189" s="50"/>
      <c r="EF189" s="50"/>
      <c r="EG189" s="50"/>
      <c r="EH189" s="50"/>
      <c r="EI189" s="50"/>
      <c r="EJ189" s="50"/>
      <c r="EK189" s="50"/>
      <c r="EL189" s="50"/>
      <c r="EM189" s="50"/>
      <c r="EN189" s="50"/>
      <c r="EO189" s="50"/>
      <c r="EP189" s="50"/>
      <c r="EQ189" s="50"/>
      <c r="ER189" s="50"/>
      <c r="ES189" s="50"/>
      <c r="ET189" s="50"/>
      <c r="EU189" s="50"/>
      <c r="EV189" s="50"/>
      <c r="EW189" s="50"/>
      <c r="EX189" s="50"/>
      <c r="EY189" s="50"/>
      <c r="EZ189" s="50"/>
      <c r="FA189" s="50"/>
      <c r="FB189" s="50"/>
      <c r="FC189" s="50"/>
      <c r="FD189" s="50"/>
      <c r="FE189" s="50"/>
      <c r="FF189" s="50"/>
      <c r="FG189" s="50"/>
      <c r="FH189" s="50"/>
      <c r="FI189" s="50"/>
      <c r="FJ189" s="50"/>
      <c r="FK189" s="50"/>
      <c r="FL189" s="50"/>
      <c r="FM189" s="50"/>
      <c r="FN189" s="50"/>
      <c r="FO189" s="50"/>
      <c r="FP189" s="50"/>
      <c r="FQ189" s="50"/>
      <c r="FR189" s="50"/>
      <c r="FS189" s="50"/>
      <c r="FT189" s="50"/>
      <c r="FU189" s="50"/>
      <c r="FV189" s="50"/>
      <c r="FW189" s="50"/>
      <c r="FX189" s="50"/>
      <c r="FY189" s="50"/>
      <c r="FZ189" s="50"/>
      <c r="GA189" s="50"/>
      <c r="GB189" s="50"/>
      <c r="GC189" s="50"/>
      <c r="GD189" s="50"/>
      <c r="GE189" s="50"/>
      <c r="GF189" s="50"/>
      <c r="GG189" s="50"/>
      <c r="GH189" s="50"/>
      <c r="GI189" s="50"/>
      <c r="GJ189" s="50"/>
      <c r="GK189" s="50"/>
      <c r="GL189" s="50"/>
      <c r="GM189" s="50"/>
      <c r="GN189" s="50"/>
      <c r="GO189" s="50"/>
      <c r="GP189" s="50"/>
      <c r="GQ189" s="50"/>
      <c r="GR189" s="50"/>
      <c r="GS189" s="50"/>
      <c r="GT189" s="50"/>
      <c r="GU189" s="50"/>
      <c r="GV189" s="50"/>
      <c r="GW189" s="50"/>
      <c r="GX189" s="50"/>
      <c r="GY189" s="50"/>
      <c r="GZ189" s="50"/>
      <c r="HA189" s="50"/>
      <c r="HB189" s="50"/>
      <c r="HC189" s="50"/>
      <c r="HD189" s="50"/>
      <c r="HE189" s="50"/>
      <c r="HF189" s="50"/>
      <c r="HG189" s="50"/>
      <c r="HH189" s="50"/>
      <c r="HI189" s="50"/>
      <c r="HJ189" s="50"/>
      <c r="HK189" s="50"/>
      <c r="HL189" s="50"/>
      <c r="HM189" s="50"/>
      <c r="HN189" s="50"/>
      <c r="HO189" s="50"/>
      <c r="HP189" s="50"/>
      <c r="HQ189" s="50"/>
      <c r="HR189" s="50"/>
      <c r="HS189" s="50"/>
      <c r="HT189" s="50"/>
      <c r="HU189" s="50"/>
      <c r="HV189" s="50"/>
      <c r="HW189" s="50"/>
      <c r="HX189" s="50"/>
      <c r="HY189" s="50"/>
      <c r="HZ189" s="50"/>
      <c r="IA189" s="50"/>
      <c r="IB189" s="50"/>
      <c r="IC189" s="50"/>
      <c r="ID189" s="50"/>
      <c r="IE189" s="50"/>
      <c r="IF189" s="50"/>
    </row>
    <row r="190" spans="1:240" x14ac:dyDescent="0.3">
      <c r="A190" s="47" t="s">
        <v>422</v>
      </c>
      <c r="B190" s="80" t="s">
        <v>423</v>
      </c>
      <c r="C190" s="107">
        <f>C191+C192+C193</f>
        <v>0</v>
      </c>
      <c r="D190" s="107">
        <f t="shared" ref="D190:H190" si="65">D191+D192+D193</f>
        <v>22449370</v>
      </c>
      <c r="E190" s="141">
        <f t="shared" si="65"/>
        <v>23632370</v>
      </c>
      <c r="F190" s="141">
        <f t="shared" si="65"/>
        <v>11398830</v>
      </c>
      <c r="G190" s="107">
        <f t="shared" si="65"/>
        <v>11398826</v>
      </c>
      <c r="H190" s="107">
        <f t="shared" si="65"/>
        <v>3410614</v>
      </c>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c r="EY190" s="50"/>
      <c r="EZ190" s="50"/>
      <c r="FA190" s="50"/>
      <c r="FB190" s="50"/>
      <c r="FC190" s="50"/>
      <c r="FD190" s="50"/>
      <c r="FE190" s="50"/>
      <c r="FF190" s="50"/>
      <c r="FG190" s="50"/>
      <c r="FH190" s="50"/>
      <c r="FI190" s="50"/>
      <c r="FJ190" s="50"/>
      <c r="FK190" s="50"/>
      <c r="FL190" s="50"/>
      <c r="FM190" s="50"/>
      <c r="FN190" s="50"/>
      <c r="FO190" s="50"/>
      <c r="FP190" s="50"/>
      <c r="FQ190" s="50"/>
      <c r="FR190" s="50"/>
      <c r="FS190" s="50"/>
      <c r="FT190" s="50"/>
      <c r="FU190" s="50"/>
      <c r="FV190" s="50"/>
      <c r="FW190" s="50"/>
      <c r="FX190" s="50"/>
      <c r="FY190" s="50"/>
      <c r="FZ190" s="50"/>
      <c r="GA190" s="50"/>
      <c r="GB190" s="50"/>
      <c r="GC190" s="50"/>
      <c r="GD190" s="50"/>
      <c r="GE190" s="50"/>
      <c r="GF190" s="50"/>
      <c r="GG190" s="50"/>
      <c r="GH190" s="50"/>
      <c r="GI190" s="50"/>
      <c r="GJ190" s="50"/>
      <c r="GK190" s="50"/>
      <c r="GL190" s="50"/>
      <c r="GM190" s="50"/>
      <c r="GN190" s="50"/>
      <c r="GO190" s="50"/>
      <c r="GP190" s="50"/>
      <c r="GQ190" s="50"/>
      <c r="GR190" s="50"/>
      <c r="GS190" s="50"/>
      <c r="GT190" s="50"/>
      <c r="GU190" s="50"/>
      <c r="GV190" s="50"/>
      <c r="GW190" s="50"/>
      <c r="GX190" s="50"/>
      <c r="GY190" s="50"/>
      <c r="GZ190" s="50"/>
      <c r="HA190" s="50"/>
      <c r="HB190" s="50"/>
      <c r="HC190" s="50"/>
      <c r="HD190" s="50"/>
      <c r="HE190" s="50"/>
      <c r="HF190" s="50"/>
      <c r="HG190" s="50"/>
      <c r="HH190" s="50"/>
      <c r="HI190" s="50"/>
      <c r="HJ190" s="50"/>
      <c r="HK190" s="50"/>
      <c r="HL190" s="50"/>
      <c r="HM190" s="50"/>
      <c r="HN190" s="50"/>
      <c r="HO190" s="50"/>
      <c r="HP190" s="50"/>
      <c r="HQ190" s="50"/>
      <c r="HR190" s="50"/>
      <c r="HS190" s="50"/>
      <c r="HT190" s="50"/>
      <c r="HU190" s="50"/>
      <c r="HV190" s="50"/>
      <c r="HW190" s="50"/>
      <c r="HX190" s="50"/>
      <c r="HY190" s="50"/>
      <c r="HZ190" s="50"/>
      <c r="IA190" s="50"/>
      <c r="IB190" s="50"/>
      <c r="IC190" s="50"/>
      <c r="ID190" s="50"/>
      <c r="IE190" s="50"/>
      <c r="IF190" s="50"/>
    </row>
    <row r="191" spans="1:240" x14ac:dyDescent="0.3">
      <c r="A191" s="47"/>
      <c r="B191" s="81" t="s">
        <v>368</v>
      </c>
      <c r="C191" s="107"/>
      <c r="D191" s="66">
        <v>22449000</v>
      </c>
      <c r="E191" s="140">
        <v>23632000</v>
      </c>
      <c r="F191" s="140">
        <v>11398460</v>
      </c>
      <c r="G191" s="70">
        <v>11398460</v>
      </c>
      <c r="H191" s="70">
        <v>3410437</v>
      </c>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c r="EY191" s="50"/>
      <c r="EZ191" s="50"/>
      <c r="FA191" s="50"/>
      <c r="FB191" s="50"/>
      <c r="FC191" s="50"/>
      <c r="FD191" s="50"/>
      <c r="FE191" s="50"/>
      <c r="FF191" s="50"/>
      <c r="FG191" s="50"/>
      <c r="FH191" s="50"/>
      <c r="FI191" s="50"/>
      <c r="FJ191" s="50"/>
      <c r="FK191" s="50"/>
      <c r="FL191" s="50"/>
      <c r="FM191" s="50"/>
      <c r="FN191" s="50"/>
      <c r="FO191" s="50"/>
      <c r="FP191" s="50"/>
      <c r="FQ191" s="50"/>
      <c r="FR191" s="50"/>
      <c r="FS191" s="50"/>
      <c r="FT191" s="50"/>
      <c r="FU191" s="50"/>
      <c r="FV191" s="50"/>
      <c r="FW191" s="50"/>
      <c r="FX191" s="50"/>
      <c r="FY191" s="50"/>
      <c r="FZ191" s="50"/>
      <c r="GA191" s="50"/>
      <c r="GB191" s="50"/>
      <c r="GC191" s="50"/>
      <c r="GD191" s="50"/>
      <c r="GE191" s="50"/>
      <c r="GF191" s="50"/>
      <c r="GG191" s="50"/>
      <c r="GH191" s="50"/>
      <c r="GI191" s="50"/>
      <c r="GJ191" s="50"/>
      <c r="GK191" s="50"/>
      <c r="GL191" s="50"/>
      <c r="GM191" s="50"/>
      <c r="GN191" s="50"/>
      <c r="GO191" s="50"/>
      <c r="GP191" s="50"/>
      <c r="GQ191" s="50"/>
      <c r="GR191" s="50"/>
      <c r="GS191" s="50"/>
      <c r="GT191" s="50"/>
      <c r="GU191" s="50"/>
      <c r="GV191" s="50"/>
      <c r="GW191" s="50"/>
      <c r="GX191" s="50"/>
      <c r="GY191" s="50"/>
      <c r="GZ191" s="50"/>
      <c r="HA191" s="50"/>
      <c r="HB191" s="50"/>
      <c r="HC191" s="50"/>
      <c r="HD191" s="50"/>
      <c r="HE191" s="50"/>
      <c r="HF191" s="50"/>
      <c r="HG191" s="50"/>
      <c r="HH191" s="50"/>
      <c r="HI191" s="50"/>
      <c r="HJ191" s="50"/>
      <c r="HK191" s="50"/>
      <c r="HL191" s="50"/>
      <c r="HM191" s="50"/>
      <c r="HN191" s="50"/>
      <c r="HO191" s="50"/>
      <c r="HP191" s="50"/>
      <c r="HQ191" s="50"/>
      <c r="HR191" s="50"/>
      <c r="HS191" s="50"/>
      <c r="HT191" s="50"/>
      <c r="HU191" s="50"/>
      <c r="HV191" s="50"/>
      <c r="HW191" s="50"/>
      <c r="HX191" s="50"/>
      <c r="HY191" s="50"/>
      <c r="HZ191" s="50"/>
      <c r="IA191" s="50"/>
      <c r="IB191" s="50"/>
      <c r="IC191" s="50"/>
      <c r="ID191" s="50"/>
      <c r="IE191" s="50"/>
      <c r="IF191" s="50"/>
    </row>
    <row r="192" spans="1:240" ht="60" x14ac:dyDescent="0.3">
      <c r="A192" s="47"/>
      <c r="B192" s="81" t="s">
        <v>370</v>
      </c>
      <c r="C192" s="107"/>
      <c r="D192" s="66">
        <v>370</v>
      </c>
      <c r="E192" s="140">
        <v>370</v>
      </c>
      <c r="F192" s="140">
        <v>370</v>
      </c>
      <c r="G192" s="70">
        <v>366</v>
      </c>
      <c r="H192" s="70">
        <v>177</v>
      </c>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50"/>
      <c r="CW192" s="50"/>
      <c r="CX192" s="50"/>
      <c r="CY192" s="50"/>
      <c r="CZ192" s="50"/>
      <c r="DA192" s="50"/>
      <c r="DB192" s="50"/>
      <c r="DC192" s="50"/>
      <c r="DD192" s="50"/>
      <c r="DE192" s="50"/>
      <c r="DF192" s="50"/>
      <c r="DG192" s="50"/>
      <c r="DH192" s="50"/>
      <c r="DI192" s="50"/>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c r="EH192" s="50"/>
      <c r="EI192" s="50"/>
      <c r="EJ192" s="50"/>
      <c r="EK192" s="50"/>
      <c r="EL192" s="50"/>
      <c r="EM192" s="50"/>
      <c r="EN192" s="50"/>
      <c r="EO192" s="50"/>
      <c r="EP192" s="50"/>
      <c r="EQ192" s="50"/>
      <c r="ER192" s="50"/>
      <c r="ES192" s="50"/>
      <c r="ET192" s="50"/>
      <c r="EU192" s="50"/>
      <c r="EV192" s="50"/>
      <c r="EW192" s="50"/>
      <c r="EX192" s="50"/>
      <c r="EY192" s="50"/>
      <c r="EZ192" s="50"/>
      <c r="FA192" s="50"/>
      <c r="FB192" s="50"/>
      <c r="FC192" s="50"/>
      <c r="FD192" s="50"/>
      <c r="FE192" s="50"/>
      <c r="FF192" s="50"/>
      <c r="FG192" s="50"/>
      <c r="FH192" s="50"/>
      <c r="FI192" s="50"/>
      <c r="FJ192" s="50"/>
      <c r="FK192" s="50"/>
      <c r="FL192" s="50"/>
      <c r="FM192" s="50"/>
      <c r="FN192" s="50"/>
      <c r="FO192" s="50"/>
      <c r="FP192" s="50"/>
      <c r="FQ192" s="50"/>
      <c r="FR192" s="50"/>
      <c r="FS192" s="50"/>
      <c r="FT192" s="50"/>
      <c r="FU192" s="50"/>
      <c r="FV192" s="50"/>
      <c r="FW192" s="50"/>
      <c r="FX192" s="50"/>
      <c r="FY192" s="50"/>
      <c r="FZ192" s="50"/>
      <c r="GA192" s="50"/>
      <c r="GB192" s="50"/>
      <c r="GC192" s="50"/>
      <c r="GD192" s="50"/>
      <c r="GE192" s="50"/>
      <c r="GF192" s="50"/>
      <c r="GG192" s="50"/>
      <c r="GH192" s="50"/>
      <c r="GI192" s="50"/>
      <c r="GJ192" s="50"/>
      <c r="GK192" s="50"/>
      <c r="GL192" s="50"/>
      <c r="GM192" s="50"/>
      <c r="GN192" s="50"/>
      <c r="GO192" s="50"/>
      <c r="GP192" s="50"/>
      <c r="GQ192" s="50"/>
      <c r="GR192" s="50"/>
      <c r="GS192" s="50"/>
      <c r="GT192" s="50"/>
      <c r="GU192" s="50"/>
      <c r="GV192" s="50"/>
      <c r="GW192" s="50"/>
      <c r="GX192" s="50"/>
      <c r="GY192" s="50"/>
      <c r="GZ192" s="50"/>
      <c r="HA192" s="50"/>
      <c r="HB192" s="50"/>
      <c r="HC192" s="50"/>
      <c r="HD192" s="50"/>
      <c r="HE192" s="50"/>
      <c r="HF192" s="50"/>
      <c r="HG192" s="50"/>
      <c r="HH192" s="50"/>
      <c r="HI192" s="50"/>
      <c r="HJ192" s="50"/>
      <c r="HK192" s="50"/>
      <c r="HL192" s="50"/>
      <c r="HM192" s="50"/>
      <c r="HN192" s="50"/>
      <c r="HO192" s="50"/>
      <c r="HP192" s="50"/>
      <c r="HQ192" s="50"/>
      <c r="HR192" s="50"/>
      <c r="HS192" s="50"/>
      <c r="HT192" s="50"/>
      <c r="HU192" s="50"/>
      <c r="HV192" s="50"/>
      <c r="HW192" s="50"/>
      <c r="HX192" s="50"/>
      <c r="HY192" s="50"/>
      <c r="HZ192" s="50"/>
      <c r="IA192" s="50"/>
      <c r="IB192" s="50"/>
      <c r="IC192" s="50"/>
      <c r="ID192" s="50"/>
      <c r="IE192" s="50"/>
      <c r="IF192" s="50"/>
    </row>
    <row r="193" spans="1:240" ht="30" x14ac:dyDescent="0.3">
      <c r="A193" s="47"/>
      <c r="B193" s="81" t="s">
        <v>510</v>
      </c>
      <c r="C193" s="107"/>
      <c r="D193" s="66">
        <v>0</v>
      </c>
      <c r="E193" s="140">
        <v>0</v>
      </c>
      <c r="F193" s="140">
        <v>0</v>
      </c>
      <c r="G193" s="70">
        <v>0</v>
      </c>
      <c r="H193" s="70">
        <v>0</v>
      </c>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c r="EY193" s="50"/>
      <c r="EZ193" s="50"/>
      <c r="FA193" s="50"/>
      <c r="FB193" s="50"/>
      <c r="FC193" s="50"/>
      <c r="FD193" s="50"/>
      <c r="FE193" s="50"/>
      <c r="FF193" s="50"/>
      <c r="FG193" s="50"/>
      <c r="FH193" s="50"/>
      <c r="FI193" s="50"/>
      <c r="FJ193" s="50"/>
      <c r="FK193" s="50"/>
      <c r="FL193" s="50"/>
      <c r="FM193" s="50"/>
      <c r="FN193" s="50"/>
      <c r="FO193" s="50"/>
      <c r="FP193" s="50"/>
      <c r="FQ193" s="50"/>
      <c r="FR193" s="50"/>
      <c r="FS193" s="50"/>
      <c r="FT193" s="50"/>
      <c r="FU193" s="50"/>
      <c r="FV193" s="50"/>
      <c r="FW193" s="50"/>
      <c r="FX193" s="50"/>
      <c r="FY193" s="50"/>
      <c r="FZ193" s="50"/>
      <c r="GA193" s="50"/>
      <c r="GB193" s="50"/>
      <c r="GC193" s="50"/>
      <c r="GD193" s="50"/>
      <c r="GE193" s="50"/>
      <c r="GF193" s="50"/>
      <c r="GG193" s="50"/>
      <c r="GH193" s="50"/>
      <c r="GI193" s="50"/>
      <c r="GJ193" s="50"/>
      <c r="GK193" s="50"/>
      <c r="GL193" s="50"/>
      <c r="GM193" s="50"/>
      <c r="GN193" s="50"/>
      <c r="GO193" s="50"/>
      <c r="GP193" s="50"/>
      <c r="GQ193" s="50"/>
      <c r="GR193" s="50"/>
      <c r="GS193" s="50"/>
      <c r="GT193" s="50"/>
      <c r="GU193" s="50"/>
      <c r="GV193" s="50"/>
      <c r="GW193" s="50"/>
      <c r="GX193" s="50"/>
      <c r="GY193" s="50"/>
      <c r="GZ193" s="50"/>
      <c r="HA193" s="50"/>
      <c r="HB193" s="50"/>
      <c r="HC193" s="50"/>
      <c r="HD193" s="50"/>
      <c r="HE193" s="50"/>
      <c r="HF193" s="50"/>
      <c r="HG193" s="50"/>
      <c r="HH193" s="50"/>
      <c r="HI193" s="50"/>
      <c r="HJ193" s="50"/>
      <c r="HK193" s="50"/>
      <c r="HL193" s="50"/>
      <c r="HM193" s="50"/>
      <c r="HN193" s="50"/>
      <c r="HO193" s="50"/>
      <c r="HP193" s="50"/>
      <c r="HQ193" s="50"/>
      <c r="HR193" s="50"/>
      <c r="HS193" s="50"/>
      <c r="HT193" s="50"/>
      <c r="HU193" s="50"/>
      <c r="HV193" s="50"/>
      <c r="HW193" s="50"/>
      <c r="HX193" s="50"/>
      <c r="HY193" s="50"/>
      <c r="HZ193" s="50"/>
      <c r="IA193" s="50"/>
      <c r="IB193" s="50"/>
      <c r="IC193" s="50"/>
      <c r="ID193" s="50"/>
      <c r="IE193" s="50"/>
      <c r="IF193" s="50"/>
    </row>
    <row r="194" spans="1:240" x14ac:dyDescent="0.3">
      <c r="A194" s="47"/>
      <c r="B194" s="56" t="s">
        <v>361</v>
      </c>
      <c r="C194" s="107"/>
      <c r="D194" s="66">
        <v>0</v>
      </c>
      <c r="E194" s="140">
        <v>0</v>
      </c>
      <c r="F194" s="140">
        <v>0</v>
      </c>
      <c r="G194" s="79">
        <v>-233</v>
      </c>
      <c r="H194" s="79">
        <v>-233</v>
      </c>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IF194" s="50"/>
    </row>
    <row r="195" spans="1:240" x14ac:dyDescent="0.3">
      <c r="A195" s="47" t="s">
        <v>424</v>
      </c>
      <c r="B195" s="82" t="s">
        <v>425</v>
      </c>
      <c r="C195" s="107">
        <f t="shared" ref="C195:H195" si="66">+C196+C197+C198</f>
        <v>0</v>
      </c>
      <c r="D195" s="107">
        <f t="shared" si="66"/>
        <v>3541830</v>
      </c>
      <c r="E195" s="141">
        <f t="shared" si="66"/>
        <v>3526830</v>
      </c>
      <c r="F195" s="141">
        <f t="shared" si="66"/>
        <v>1820490</v>
      </c>
      <c r="G195" s="107">
        <f t="shared" si="66"/>
        <v>1810763</v>
      </c>
      <c r="H195" s="107">
        <f t="shared" si="66"/>
        <v>607046</v>
      </c>
      <c r="HA195" s="50"/>
    </row>
    <row r="196" spans="1:240" x14ac:dyDescent="0.3">
      <c r="A196" s="47"/>
      <c r="B196" s="78" t="s">
        <v>416</v>
      </c>
      <c r="C196" s="107"/>
      <c r="D196" s="66">
        <v>3378000</v>
      </c>
      <c r="E196" s="140">
        <v>3363000</v>
      </c>
      <c r="F196" s="140">
        <v>1656660</v>
      </c>
      <c r="G196" s="55">
        <v>1646939</v>
      </c>
      <c r="H196" s="55">
        <v>546148</v>
      </c>
      <c r="HA196" s="50"/>
    </row>
    <row r="197" spans="1:240" ht="30" x14ac:dyDescent="0.3">
      <c r="A197" s="47"/>
      <c r="B197" s="78" t="s">
        <v>426</v>
      </c>
      <c r="C197" s="107"/>
      <c r="D197" s="66">
        <v>0</v>
      </c>
      <c r="E197" s="140">
        <v>0</v>
      </c>
      <c r="F197" s="140">
        <v>0</v>
      </c>
      <c r="G197" s="55">
        <v>0</v>
      </c>
      <c r="H197" s="55">
        <v>0</v>
      </c>
      <c r="HA197" s="50"/>
    </row>
    <row r="198" spans="1:240" ht="60" x14ac:dyDescent="0.3">
      <c r="A198" s="47"/>
      <c r="B198" s="78" t="s">
        <v>370</v>
      </c>
      <c r="C198" s="107"/>
      <c r="D198" s="66">
        <v>163830</v>
      </c>
      <c r="E198" s="140">
        <v>163830</v>
      </c>
      <c r="F198" s="140">
        <v>163830</v>
      </c>
      <c r="G198" s="55">
        <v>163824</v>
      </c>
      <c r="H198" s="55">
        <v>60898</v>
      </c>
    </row>
    <row r="199" spans="1:240" x14ac:dyDescent="0.3">
      <c r="A199" s="47"/>
      <c r="B199" s="56" t="s">
        <v>361</v>
      </c>
      <c r="C199" s="107"/>
      <c r="D199" s="66">
        <v>0</v>
      </c>
      <c r="E199" s="140">
        <v>0</v>
      </c>
      <c r="F199" s="140">
        <v>0</v>
      </c>
      <c r="G199" s="55">
        <v>0</v>
      </c>
      <c r="H199" s="55">
        <v>0</v>
      </c>
    </row>
    <row r="200" spans="1:240" x14ac:dyDescent="0.3">
      <c r="A200" s="47" t="s">
        <v>427</v>
      </c>
      <c r="B200" s="82" t="s">
        <v>428</v>
      </c>
      <c r="C200" s="105">
        <f>+C201+C202+C206+C209+C203+C210</f>
        <v>0</v>
      </c>
      <c r="D200" s="105">
        <f t="shared" ref="D200:H200" si="67">+D201+D202+D206+D209+D203+D210</f>
        <v>12504460</v>
      </c>
      <c r="E200" s="138">
        <f t="shared" si="67"/>
        <v>13033900</v>
      </c>
      <c r="F200" s="138">
        <f t="shared" si="67"/>
        <v>7251860</v>
      </c>
      <c r="G200" s="105">
        <f t="shared" si="67"/>
        <v>6793116</v>
      </c>
      <c r="H200" s="105">
        <f t="shared" si="67"/>
        <v>2303603</v>
      </c>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c r="CV200" s="50"/>
      <c r="CW200" s="50"/>
      <c r="CX200" s="50"/>
      <c r="CY200" s="50"/>
      <c r="CZ200" s="50"/>
      <c r="DA200" s="50"/>
      <c r="DB200" s="50"/>
      <c r="DC200" s="50"/>
      <c r="DD200" s="50"/>
      <c r="DE200" s="50"/>
      <c r="DF200" s="50"/>
      <c r="DG200" s="50"/>
      <c r="DH200" s="50"/>
      <c r="DI200" s="50"/>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50"/>
      <c r="EF200" s="50"/>
      <c r="EG200" s="50"/>
      <c r="EH200" s="50"/>
      <c r="EI200" s="50"/>
      <c r="EJ200" s="50"/>
      <c r="EK200" s="50"/>
      <c r="EL200" s="50"/>
      <c r="EM200" s="50"/>
      <c r="EN200" s="50"/>
      <c r="EO200" s="50"/>
      <c r="EP200" s="50"/>
      <c r="EQ200" s="50"/>
      <c r="ER200" s="50"/>
      <c r="ES200" s="50"/>
      <c r="ET200" s="50"/>
      <c r="EU200" s="50"/>
      <c r="EV200" s="50"/>
      <c r="EW200" s="50"/>
      <c r="EX200" s="50"/>
      <c r="EY200" s="50"/>
      <c r="EZ200" s="50"/>
      <c r="FA200" s="50"/>
      <c r="FB200" s="50"/>
      <c r="FC200" s="50"/>
      <c r="FD200" s="50"/>
      <c r="FE200" s="50"/>
      <c r="FF200" s="50"/>
      <c r="FG200" s="50"/>
      <c r="FH200" s="50"/>
      <c r="FI200" s="50"/>
      <c r="FJ200" s="50"/>
      <c r="FK200" s="50"/>
      <c r="FL200" s="50"/>
      <c r="FM200" s="50"/>
      <c r="FN200" s="50"/>
      <c r="FO200" s="50"/>
      <c r="FP200" s="50"/>
      <c r="FQ200" s="50"/>
      <c r="FR200" s="50"/>
      <c r="FS200" s="50"/>
      <c r="FT200" s="50"/>
      <c r="FU200" s="50"/>
      <c r="FV200" s="50"/>
      <c r="FW200" s="50"/>
      <c r="FX200" s="50"/>
      <c r="FY200" s="50"/>
      <c r="FZ200" s="50"/>
      <c r="GA200" s="50"/>
      <c r="GB200" s="50"/>
      <c r="GC200" s="50"/>
      <c r="GD200" s="50"/>
      <c r="GE200" s="50"/>
      <c r="GF200" s="50"/>
      <c r="GG200" s="50"/>
      <c r="GH200" s="50"/>
      <c r="GI200" s="50"/>
      <c r="GJ200" s="50"/>
      <c r="GK200" s="50"/>
      <c r="GL200" s="50"/>
      <c r="GM200" s="50"/>
      <c r="GN200" s="50"/>
      <c r="GO200" s="50"/>
      <c r="GP200" s="50"/>
      <c r="GQ200" s="50"/>
      <c r="GR200" s="50"/>
      <c r="GS200" s="50"/>
      <c r="GT200" s="50"/>
      <c r="GU200" s="50"/>
      <c r="GV200" s="50"/>
      <c r="GW200" s="50"/>
      <c r="GX200" s="50"/>
      <c r="GY200" s="50"/>
      <c r="GZ200" s="50"/>
    </row>
    <row r="201" spans="1:240" x14ac:dyDescent="0.3">
      <c r="A201" s="47"/>
      <c r="B201" s="54" t="s">
        <v>429</v>
      </c>
      <c r="C201" s="107"/>
      <c r="D201" s="66">
        <v>12451210</v>
      </c>
      <c r="E201" s="140">
        <v>12977210</v>
      </c>
      <c r="F201" s="140">
        <v>7222140</v>
      </c>
      <c r="G201" s="55">
        <v>6763420</v>
      </c>
      <c r="H201" s="55">
        <v>2293930</v>
      </c>
    </row>
    <row r="202" spans="1:240" ht="60" x14ac:dyDescent="0.3">
      <c r="A202" s="47"/>
      <c r="B202" s="54" t="s">
        <v>370</v>
      </c>
      <c r="C202" s="107"/>
      <c r="D202" s="66">
        <v>570</v>
      </c>
      <c r="E202" s="140">
        <v>570</v>
      </c>
      <c r="F202" s="140">
        <v>570</v>
      </c>
      <c r="G202" s="55">
        <v>550</v>
      </c>
      <c r="H202" s="55">
        <v>135</v>
      </c>
    </row>
    <row r="203" spans="1:240" x14ac:dyDescent="0.3">
      <c r="A203" s="47"/>
      <c r="B203" s="54" t="s">
        <v>430</v>
      </c>
      <c r="C203" s="107">
        <f t="shared" ref="C203:H203" si="68">C204+C205</f>
        <v>0</v>
      </c>
      <c r="D203" s="107">
        <f t="shared" si="68"/>
        <v>0</v>
      </c>
      <c r="E203" s="141">
        <f t="shared" si="68"/>
        <v>0</v>
      </c>
      <c r="F203" s="141">
        <f t="shared" si="68"/>
        <v>0</v>
      </c>
      <c r="G203" s="107">
        <f t="shared" si="68"/>
        <v>0</v>
      </c>
      <c r="H203" s="107">
        <f t="shared" si="68"/>
        <v>0</v>
      </c>
    </row>
    <row r="204" spans="1:240" x14ac:dyDescent="0.3">
      <c r="A204" s="47"/>
      <c r="B204" s="54" t="s">
        <v>368</v>
      </c>
      <c r="C204" s="107"/>
      <c r="D204" s="66">
        <v>0</v>
      </c>
      <c r="E204" s="140">
        <v>0</v>
      </c>
      <c r="F204" s="140">
        <v>0</v>
      </c>
      <c r="G204" s="55">
        <v>0</v>
      </c>
      <c r="H204" s="55">
        <v>0</v>
      </c>
    </row>
    <row r="205" spans="1:240" ht="60" x14ac:dyDescent="0.3">
      <c r="A205" s="47"/>
      <c r="B205" s="54" t="s">
        <v>370</v>
      </c>
      <c r="C205" s="107"/>
      <c r="D205" s="66">
        <v>0</v>
      </c>
      <c r="E205" s="140">
        <v>0</v>
      </c>
      <c r="F205" s="140">
        <v>0</v>
      </c>
      <c r="G205" s="55">
        <v>0</v>
      </c>
      <c r="H205" s="55">
        <v>0</v>
      </c>
    </row>
    <row r="206" spans="1:240" ht="30" x14ac:dyDescent="0.3">
      <c r="A206" s="47"/>
      <c r="B206" s="67" t="s">
        <v>431</v>
      </c>
      <c r="C206" s="107">
        <f t="shared" ref="C206:H206" si="69">C207+C208</f>
        <v>0</v>
      </c>
      <c r="D206" s="107">
        <f t="shared" si="69"/>
        <v>52680</v>
      </c>
      <c r="E206" s="141">
        <f t="shared" si="69"/>
        <v>56120</v>
      </c>
      <c r="F206" s="141">
        <f t="shared" si="69"/>
        <v>29150</v>
      </c>
      <c r="G206" s="107">
        <f t="shared" si="69"/>
        <v>29146</v>
      </c>
      <c r="H206" s="107">
        <f t="shared" si="69"/>
        <v>9538</v>
      </c>
    </row>
    <row r="207" spans="1:240" x14ac:dyDescent="0.3">
      <c r="A207" s="53"/>
      <c r="B207" s="54" t="s">
        <v>368</v>
      </c>
      <c r="C207" s="107"/>
      <c r="D207" s="66">
        <v>52680</v>
      </c>
      <c r="E207" s="140">
        <v>56120</v>
      </c>
      <c r="F207" s="140">
        <v>29150</v>
      </c>
      <c r="G207" s="55">
        <v>29146</v>
      </c>
      <c r="H207" s="55">
        <v>9538</v>
      </c>
    </row>
    <row r="208" spans="1:240" ht="60" x14ac:dyDescent="0.3">
      <c r="A208" s="53"/>
      <c r="B208" s="54" t="s">
        <v>370</v>
      </c>
      <c r="C208" s="107"/>
      <c r="D208" s="66">
        <v>0</v>
      </c>
      <c r="E208" s="140">
        <v>0</v>
      </c>
      <c r="F208" s="140">
        <v>0</v>
      </c>
      <c r="G208" s="55">
        <v>0</v>
      </c>
      <c r="H208" s="55">
        <v>0</v>
      </c>
      <c r="IF208" s="50"/>
    </row>
    <row r="209" spans="1:240" ht="30" x14ac:dyDescent="0.3">
      <c r="A209" s="47"/>
      <c r="B209" s="54" t="s">
        <v>432</v>
      </c>
      <c r="C209" s="107"/>
      <c r="D209" s="66">
        <v>0</v>
      </c>
      <c r="E209" s="140">
        <v>0</v>
      </c>
      <c r="F209" s="140">
        <v>0</v>
      </c>
      <c r="G209" s="55">
        <v>0</v>
      </c>
      <c r="H209" s="55">
        <v>0</v>
      </c>
      <c r="IF209" s="50"/>
    </row>
    <row r="210" spans="1:240" x14ac:dyDescent="0.3">
      <c r="A210" s="53"/>
      <c r="B210" s="54" t="s">
        <v>511</v>
      </c>
      <c r="C210" s="107"/>
      <c r="D210" s="66">
        <v>0</v>
      </c>
      <c r="E210" s="140">
        <v>0</v>
      </c>
      <c r="F210" s="140">
        <v>0</v>
      </c>
      <c r="G210" s="55">
        <v>0</v>
      </c>
      <c r="H210" s="55">
        <v>0</v>
      </c>
    </row>
    <row r="211" spans="1:240" x14ac:dyDescent="0.3">
      <c r="A211" s="53"/>
      <c r="B211" s="56" t="s">
        <v>361</v>
      </c>
      <c r="C211" s="107"/>
      <c r="D211" s="66">
        <v>0</v>
      </c>
      <c r="E211" s="140">
        <v>0</v>
      </c>
      <c r="F211" s="140">
        <v>0</v>
      </c>
      <c r="G211" s="55">
        <v>-1180</v>
      </c>
      <c r="H211" s="55">
        <v>-1180</v>
      </c>
    </row>
    <row r="212" spans="1:240" ht="16.5" customHeight="1" x14ac:dyDescent="0.3">
      <c r="A212" s="53" t="s">
        <v>433</v>
      </c>
      <c r="B212" s="82" t="s">
        <v>434</v>
      </c>
      <c r="C212" s="107">
        <f>+C213+C214+C215</f>
        <v>0</v>
      </c>
      <c r="D212" s="107">
        <f t="shared" ref="D212:H212" si="70">+D213+D214+D215</f>
        <v>972000</v>
      </c>
      <c r="E212" s="141">
        <f t="shared" si="70"/>
        <v>972000</v>
      </c>
      <c r="F212" s="141">
        <f t="shared" si="70"/>
        <v>498350</v>
      </c>
      <c r="G212" s="107">
        <f t="shared" si="70"/>
        <v>467812</v>
      </c>
      <c r="H212" s="107">
        <f t="shared" si="70"/>
        <v>143812</v>
      </c>
    </row>
    <row r="213" spans="1:240" x14ac:dyDescent="0.3">
      <c r="A213" s="53"/>
      <c r="B213" s="78" t="s">
        <v>416</v>
      </c>
      <c r="C213" s="107"/>
      <c r="D213" s="66">
        <v>972000</v>
      </c>
      <c r="E213" s="140">
        <v>972000</v>
      </c>
      <c r="F213" s="140">
        <v>498350</v>
      </c>
      <c r="G213" s="55">
        <v>467812</v>
      </c>
      <c r="H213" s="55">
        <v>143812</v>
      </c>
    </row>
    <row r="214" spans="1:240" ht="30" x14ac:dyDescent="0.3">
      <c r="A214" s="53"/>
      <c r="B214" s="78" t="s">
        <v>426</v>
      </c>
      <c r="C214" s="107"/>
      <c r="D214" s="66">
        <v>0</v>
      </c>
      <c r="E214" s="140">
        <v>0</v>
      </c>
      <c r="F214" s="140">
        <v>0</v>
      </c>
      <c r="G214" s="55">
        <v>0</v>
      </c>
      <c r="H214" s="55">
        <v>0</v>
      </c>
    </row>
    <row r="215" spans="1:240" ht="60" x14ac:dyDescent="0.3">
      <c r="A215" s="53"/>
      <c r="B215" s="78" t="s">
        <v>370</v>
      </c>
      <c r="C215" s="107"/>
      <c r="D215" s="66">
        <v>0</v>
      </c>
      <c r="E215" s="140">
        <v>0</v>
      </c>
      <c r="F215" s="140">
        <v>0</v>
      </c>
      <c r="G215" s="55">
        <v>0</v>
      </c>
      <c r="H215" s="55">
        <v>0</v>
      </c>
    </row>
    <row r="216" spans="1:240" x14ac:dyDescent="0.3">
      <c r="A216" s="53"/>
      <c r="B216" s="56" t="s">
        <v>361</v>
      </c>
      <c r="C216" s="107"/>
      <c r="D216" s="66">
        <v>0</v>
      </c>
      <c r="E216" s="140">
        <v>0</v>
      </c>
      <c r="F216" s="140">
        <v>0</v>
      </c>
      <c r="G216" s="55"/>
      <c r="H216" s="55"/>
    </row>
    <row r="217" spans="1:240" x14ac:dyDescent="0.3">
      <c r="A217" s="53" t="s">
        <v>435</v>
      </c>
      <c r="B217" s="51" t="s">
        <v>436</v>
      </c>
      <c r="C217" s="107">
        <f t="shared" ref="C217:H217" si="71">C218+C219</f>
        <v>0</v>
      </c>
      <c r="D217" s="107">
        <f t="shared" si="71"/>
        <v>960000</v>
      </c>
      <c r="E217" s="141">
        <f t="shared" si="71"/>
        <v>960000</v>
      </c>
      <c r="F217" s="141">
        <f t="shared" si="71"/>
        <v>480000</v>
      </c>
      <c r="G217" s="107">
        <f t="shared" si="71"/>
        <v>480000</v>
      </c>
      <c r="H217" s="107">
        <f t="shared" si="71"/>
        <v>160000</v>
      </c>
    </row>
    <row r="218" spans="1:240" x14ac:dyDescent="0.3">
      <c r="A218" s="53"/>
      <c r="B218" s="84" t="s">
        <v>368</v>
      </c>
      <c r="C218" s="107"/>
      <c r="D218" s="66">
        <v>960000</v>
      </c>
      <c r="E218" s="140">
        <v>960000</v>
      </c>
      <c r="F218" s="140">
        <v>480000</v>
      </c>
      <c r="G218" s="70">
        <v>480000</v>
      </c>
      <c r="H218" s="70">
        <v>160000</v>
      </c>
    </row>
    <row r="219" spans="1:240" ht="60" x14ac:dyDescent="0.3">
      <c r="A219" s="53"/>
      <c r="B219" s="84" t="s">
        <v>370</v>
      </c>
      <c r="C219" s="107"/>
      <c r="D219" s="66">
        <v>0</v>
      </c>
      <c r="E219" s="140">
        <v>0</v>
      </c>
      <c r="F219" s="140">
        <v>0</v>
      </c>
      <c r="G219" s="70">
        <v>0</v>
      </c>
      <c r="H219" s="70">
        <v>0</v>
      </c>
    </row>
    <row r="220" spans="1:240" x14ac:dyDescent="0.3">
      <c r="A220" s="53"/>
      <c r="B220" s="56" t="s">
        <v>361</v>
      </c>
      <c r="C220" s="107"/>
      <c r="D220" s="66">
        <v>0</v>
      </c>
      <c r="E220" s="140">
        <v>0</v>
      </c>
      <c r="F220" s="140">
        <v>0</v>
      </c>
      <c r="G220" s="70">
        <v>-3062</v>
      </c>
      <c r="H220" s="70">
        <v>-3062</v>
      </c>
    </row>
    <row r="221" spans="1:240" x14ac:dyDescent="0.3">
      <c r="A221" s="53" t="s">
        <v>437</v>
      </c>
      <c r="B221" s="51" t="s">
        <v>438</v>
      </c>
      <c r="C221" s="106">
        <f>+C222+C240</f>
        <v>0</v>
      </c>
      <c r="D221" s="106">
        <f t="shared" ref="D221:H221" si="72">+D222+D240</f>
        <v>149798130</v>
      </c>
      <c r="E221" s="139">
        <f t="shared" si="72"/>
        <v>146753080</v>
      </c>
      <c r="F221" s="139">
        <f t="shared" si="72"/>
        <v>72120570</v>
      </c>
      <c r="G221" s="106">
        <f t="shared" si="72"/>
        <v>70237272</v>
      </c>
      <c r="H221" s="106">
        <f t="shared" si="72"/>
        <v>24236462</v>
      </c>
    </row>
    <row r="222" spans="1:240" x14ac:dyDescent="0.3">
      <c r="A222" s="53" t="s">
        <v>439</v>
      </c>
      <c r="B222" s="51" t="s">
        <v>440</v>
      </c>
      <c r="C222" s="107">
        <f>C223+C226+C227+C228+C229+C232+C235+C238</f>
        <v>0</v>
      </c>
      <c r="D222" s="107">
        <f t="shared" ref="D222:H222" si="73">D223+D226+D227+D228+D229+D232+D235+D238</f>
        <v>149798130</v>
      </c>
      <c r="E222" s="141">
        <f t="shared" si="73"/>
        <v>146753080</v>
      </c>
      <c r="F222" s="141">
        <f t="shared" si="73"/>
        <v>72120570</v>
      </c>
      <c r="G222" s="107">
        <f t="shared" si="73"/>
        <v>70237272</v>
      </c>
      <c r="H222" s="107">
        <f t="shared" si="73"/>
        <v>24236462</v>
      </c>
      <c r="J222" s="147"/>
    </row>
    <row r="223" spans="1:240" x14ac:dyDescent="0.3">
      <c r="A223" s="53"/>
      <c r="B223" s="54" t="s">
        <v>515</v>
      </c>
      <c r="C223" s="107">
        <f>C224+C225</f>
        <v>0</v>
      </c>
      <c r="D223" s="107">
        <v>140617900</v>
      </c>
      <c r="E223" s="141">
        <v>137427900</v>
      </c>
      <c r="F223" s="141">
        <v>67831190</v>
      </c>
      <c r="G223" s="107">
        <f t="shared" ref="G223:H223" si="74">G224+G225</f>
        <v>67213290</v>
      </c>
      <c r="H223" s="107">
        <f t="shared" si="74"/>
        <v>23891290</v>
      </c>
      <c r="J223" s="147"/>
    </row>
    <row r="224" spans="1:240" x14ac:dyDescent="0.3">
      <c r="A224" s="53"/>
      <c r="B224" s="113" t="s">
        <v>516</v>
      </c>
      <c r="C224" s="107"/>
      <c r="D224" s="66"/>
      <c r="E224" s="140"/>
      <c r="F224" s="140"/>
      <c r="G224" s="55">
        <v>60111752</v>
      </c>
      <c r="H224" s="55">
        <v>21210298</v>
      </c>
      <c r="J224" s="147"/>
    </row>
    <row r="225" spans="1:10" x14ac:dyDescent="0.3">
      <c r="A225" s="53"/>
      <c r="B225" s="113" t="s">
        <v>517</v>
      </c>
      <c r="C225" s="107"/>
      <c r="D225" s="66"/>
      <c r="E225" s="140"/>
      <c r="F225" s="140"/>
      <c r="G225" s="55">
        <v>7101538</v>
      </c>
      <c r="H225" s="55">
        <v>2680992</v>
      </c>
      <c r="J225" s="147"/>
    </row>
    <row r="226" spans="1:10" ht="60" x14ac:dyDescent="0.3">
      <c r="A226" s="53"/>
      <c r="B226" s="54" t="s">
        <v>370</v>
      </c>
      <c r="C226" s="107"/>
      <c r="D226" s="66">
        <v>108420</v>
      </c>
      <c r="E226" s="140">
        <v>108420</v>
      </c>
      <c r="F226" s="140">
        <v>108420</v>
      </c>
      <c r="G226" s="55">
        <v>108402</v>
      </c>
      <c r="H226" s="55">
        <v>41122</v>
      </c>
    </row>
    <row r="227" spans="1:10" ht="30" x14ac:dyDescent="0.3">
      <c r="A227" s="53"/>
      <c r="B227" s="54" t="s">
        <v>444</v>
      </c>
      <c r="C227" s="107"/>
      <c r="D227" s="66">
        <v>0</v>
      </c>
      <c r="E227" s="140">
        <v>0</v>
      </c>
      <c r="F227" s="140">
        <v>0</v>
      </c>
      <c r="G227" s="55">
        <v>0</v>
      </c>
      <c r="H227" s="55">
        <v>0</v>
      </c>
    </row>
    <row r="228" spans="1:10" x14ac:dyDescent="0.3">
      <c r="A228" s="53"/>
      <c r="B228" s="54" t="s">
        <v>445</v>
      </c>
      <c r="C228" s="107"/>
      <c r="D228" s="66">
        <v>7241000</v>
      </c>
      <c r="E228" s="140">
        <v>7356000</v>
      </c>
      <c r="F228" s="140">
        <v>3449760</v>
      </c>
      <c r="G228" s="55">
        <v>2184380</v>
      </c>
      <c r="H228" s="55">
        <v>2610</v>
      </c>
    </row>
    <row r="229" spans="1:10" ht="45" x14ac:dyDescent="0.3">
      <c r="A229" s="53"/>
      <c r="B229" s="54" t="s">
        <v>441</v>
      </c>
      <c r="C229" s="107">
        <f t="shared" ref="C229:H229" si="75">C230+C231</f>
        <v>0</v>
      </c>
      <c r="D229" s="107">
        <f t="shared" si="75"/>
        <v>0</v>
      </c>
      <c r="E229" s="141">
        <f t="shared" si="75"/>
        <v>0</v>
      </c>
      <c r="F229" s="141">
        <f t="shared" si="75"/>
        <v>0</v>
      </c>
      <c r="G229" s="107">
        <f t="shared" si="75"/>
        <v>0</v>
      </c>
      <c r="H229" s="107">
        <f t="shared" si="75"/>
        <v>0</v>
      </c>
    </row>
    <row r="230" spans="1:10" x14ac:dyDescent="0.3">
      <c r="A230" s="53"/>
      <c r="B230" s="54" t="s">
        <v>372</v>
      </c>
      <c r="C230" s="107"/>
      <c r="D230" s="66">
        <v>0</v>
      </c>
      <c r="E230" s="140">
        <v>0</v>
      </c>
      <c r="F230" s="140">
        <v>0</v>
      </c>
      <c r="G230" s="55">
        <v>0</v>
      </c>
      <c r="H230" s="55">
        <v>0</v>
      </c>
    </row>
    <row r="231" spans="1:10" ht="60" x14ac:dyDescent="0.3">
      <c r="A231" s="53"/>
      <c r="B231" s="54" t="s">
        <v>370</v>
      </c>
      <c r="C231" s="107"/>
      <c r="D231" s="66">
        <v>0</v>
      </c>
      <c r="E231" s="140">
        <v>0</v>
      </c>
      <c r="F231" s="140">
        <v>0</v>
      </c>
      <c r="G231" s="55">
        <v>0</v>
      </c>
      <c r="H231" s="55">
        <v>0</v>
      </c>
    </row>
    <row r="232" spans="1:10" ht="30" x14ac:dyDescent="0.3">
      <c r="B232" s="54" t="s">
        <v>442</v>
      </c>
      <c r="C232" s="107">
        <f>C233+C234</f>
        <v>0</v>
      </c>
      <c r="D232" s="107">
        <f t="shared" ref="D232:H232" si="76">D233+D234</f>
        <v>0</v>
      </c>
      <c r="E232" s="141">
        <f t="shared" si="76"/>
        <v>0</v>
      </c>
      <c r="F232" s="141">
        <f t="shared" si="76"/>
        <v>0</v>
      </c>
      <c r="G232" s="107">
        <f t="shared" si="76"/>
        <v>0</v>
      </c>
      <c r="H232" s="107">
        <f t="shared" si="76"/>
        <v>0</v>
      </c>
    </row>
    <row r="233" spans="1:10" x14ac:dyDescent="0.3">
      <c r="B233" s="54" t="s">
        <v>372</v>
      </c>
      <c r="C233" s="107"/>
      <c r="D233" s="66">
        <v>0</v>
      </c>
      <c r="E233" s="140">
        <v>0</v>
      </c>
      <c r="F233" s="140">
        <v>0</v>
      </c>
      <c r="G233" s="70">
        <v>0</v>
      </c>
      <c r="H233" s="70">
        <v>0</v>
      </c>
    </row>
    <row r="234" spans="1:10" ht="60" x14ac:dyDescent="0.3">
      <c r="B234" s="54" t="s">
        <v>370</v>
      </c>
      <c r="C234" s="107"/>
      <c r="D234" s="66">
        <v>0</v>
      </c>
      <c r="E234" s="140">
        <v>0</v>
      </c>
      <c r="F234" s="140">
        <v>0</v>
      </c>
      <c r="G234" s="70">
        <v>0</v>
      </c>
      <c r="H234" s="70">
        <v>0</v>
      </c>
    </row>
    <row r="235" spans="1:10" x14ac:dyDescent="0.3">
      <c r="B235" s="131" t="s">
        <v>443</v>
      </c>
      <c r="C235" s="107">
        <f t="shared" ref="C235:H235" si="77">C236+C237</f>
        <v>0</v>
      </c>
      <c r="D235" s="107">
        <f t="shared" si="77"/>
        <v>1830810</v>
      </c>
      <c r="E235" s="141">
        <f t="shared" si="77"/>
        <v>1860760</v>
      </c>
      <c r="F235" s="141">
        <f t="shared" si="77"/>
        <v>731200</v>
      </c>
      <c r="G235" s="107">
        <f t="shared" si="77"/>
        <v>731200</v>
      </c>
      <c r="H235" s="107">
        <f t="shared" si="77"/>
        <v>301440</v>
      </c>
    </row>
    <row r="236" spans="1:10" x14ac:dyDescent="0.3">
      <c r="B236" s="85" t="s">
        <v>372</v>
      </c>
      <c r="C236" s="107"/>
      <c r="D236" s="66">
        <v>1830810</v>
      </c>
      <c r="E236" s="140">
        <v>1860760</v>
      </c>
      <c r="F236" s="140">
        <v>731200</v>
      </c>
      <c r="G236" s="55">
        <v>731200</v>
      </c>
      <c r="H236" s="55">
        <v>301440</v>
      </c>
    </row>
    <row r="237" spans="1:10" ht="60" x14ac:dyDescent="0.3">
      <c r="B237" s="85" t="s">
        <v>370</v>
      </c>
      <c r="C237" s="107"/>
      <c r="D237" s="66">
        <v>0</v>
      </c>
      <c r="E237" s="140">
        <v>0</v>
      </c>
      <c r="F237" s="140">
        <v>0</v>
      </c>
      <c r="G237" s="55">
        <v>0</v>
      </c>
      <c r="H237" s="55">
        <v>0</v>
      </c>
    </row>
    <row r="238" spans="1:10" x14ac:dyDescent="0.3">
      <c r="B238" s="85" t="s">
        <v>512</v>
      </c>
      <c r="C238" s="107"/>
      <c r="D238" s="66">
        <v>0</v>
      </c>
      <c r="E238" s="140">
        <v>0</v>
      </c>
      <c r="F238" s="140">
        <v>0</v>
      </c>
      <c r="G238" s="55">
        <v>0</v>
      </c>
      <c r="H238" s="55">
        <v>0</v>
      </c>
    </row>
    <row r="239" spans="1:10" x14ac:dyDescent="0.3">
      <c r="B239" s="56" t="s">
        <v>361</v>
      </c>
      <c r="C239" s="107"/>
      <c r="D239" s="66">
        <v>0</v>
      </c>
      <c r="E239" s="140">
        <v>0</v>
      </c>
      <c r="F239" s="140">
        <v>0</v>
      </c>
      <c r="G239" s="55">
        <v>-33711</v>
      </c>
      <c r="H239" s="55">
        <v>-18117</v>
      </c>
    </row>
    <row r="240" spans="1:10" x14ac:dyDescent="0.3">
      <c r="A240" s="33" t="s">
        <v>446</v>
      </c>
      <c r="B240" s="51" t="s">
        <v>447</v>
      </c>
      <c r="C240" s="107">
        <f t="shared" ref="C240:H240" si="78">C241+C242+C243+C244</f>
        <v>0</v>
      </c>
      <c r="D240" s="107">
        <f t="shared" si="78"/>
        <v>0</v>
      </c>
      <c r="E240" s="141">
        <f t="shared" si="78"/>
        <v>0</v>
      </c>
      <c r="F240" s="141">
        <f t="shared" si="78"/>
        <v>0</v>
      </c>
      <c r="G240" s="107">
        <f t="shared" si="78"/>
        <v>0</v>
      </c>
      <c r="H240" s="107">
        <f t="shared" si="78"/>
        <v>0</v>
      </c>
    </row>
    <row r="241" spans="1:8" x14ac:dyDescent="0.3">
      <c r="B241" s="54" t="s">
        <v>368</v>
      </c>
      <c r="C241" s="107"/>
      <c r="D241" s="66">
        <v>0</v>
      </c>
      <c r="E241" s="140">
        <v>0</v>
      </c>
      <c r="F241" s="140">
        <v>0</v>
      </c>
      <c r="G241" s="55">
        <v>0</v>
      </c>
      <c r="H241" s="55">
        <v>0</v>
      </c>
    </row>
    <row r="242" spans="1:8" x14ac:dyDescent="0.3">
      <c r="B242" s="86" t="s">
        <v>448</v>
      </c>
      <c r="C242" s="107"/>
      <c r="D242" s="66">
        <v>0</v>
      </c>
      <c r="E242" s="140">
        <v>0</v>
      </c>
      <c r="F242" s="140">
        <v>0</v>
      </c>
      <c r="G242" s="55">
        <v>0</v>
      </c>
      <c r="H242" s="55">
        <v>0</v>
      </c>
    </row>
    <row r="243" spans="1:8" ht="60" x14ac:dyDescent="0.3">
      <c r="B243" s="86" t="s">
        <v>370</v>
      </c>
      <c r="C243" s="107"/>
      <c r="D243" s="66">
        <v>0</v>
      </c>
      <c r="E243" s="140">
        <v>0</v>
      </c>
      <c r="F243" s="140">
        <v>0</v>
      </c>
      <c r="G243" s="55">
        <v>0</v>
      </c>
      <c r="H243" s="55">
        <v>0</v>
      </c>
    </row>
    <row r="244" spans="1:8" x14ac:dyDescent="0.3">
      <c r="B244" s="86" t="s">
        <v>445</v>
      </c>
      <c r="C244" s="107"/>
      <c r="D244" s="66">
        <v>0</v>
      </c>
      <c r="E244" s="140">
        <v>0</v>
      </c>
      <c r="F244" s="140">
        <v>0</v>
      </c>
      <c r="G244" s="55">
        <v>0</v>
      </c>
      <c r="H244" s="55">
        <v>0</v>
      </c>
    </row>
    <row r="245" spans="1:8" x14ac:dyDescent="0.3">
      <c r="B245" s="56" t="s">
        <v>361</v>
      </c>
      <c r="C245" s="107"/>
      <c r="D245" s="66">
        <v>0</v>
      </c>
      <c r="E245" s="140">
        <v>0</v>
      </c>
      <c r="F245" s="140">
        <v>0</v>
      </c>
      <c r="G245" s="55">
        <v>0</v>
      </c>
      <c r="H245" s="55">
        <v>0</v>
      </c>
    </row>
    <row r="246" spans="1:8" x14ac:dyDescent="0.3">
      <c r="A246" s="33" t="s">
        <v>449</v>
      </c>
      <c r="B246" s="51" t="s">
        <v>450</v>
      </c>
      <c r="C246" s="107"/>
      <c r="D246" s="49">
        <v>2070000</v>
      </c>
      <c r="E246" s="145">
        <v>2070000</v>
      </c>
      <c r="F246" s="145">
        <v>977480</v>
      </c>
      <c r="G246" s="132">
        <v>977480</v>
      </c>
      <c r="H246" s="132">
        <v>344940</v>
      </c>
    </row>
    <row r="247" spans="1:8" x14ac:dyDescent="0.3">
      <c r="B247" s="56" t="s">
        <v>361</v>
      </c>
      <c r="C247" s="107"/>
      <c r="D247" s="49">
        <v>0</v>
      </c>
      <c r="E247" s="145">
        <v>0</v>
      </c>
      <c r="F247" s="145">
        <v>0</v>
      </c>
      <c r="G247" s="55">
        <v>0</v>
      </c>
      <c r="H247" s="55">
        <v>0</v>
      </c>
    </row>
    <row r="248" spans="1:8" x14ac:dyDescent="0.3">
      <c r="A248" s="33" t="s">
        <v>451</v>
      </c>
      <c r="B248" s="51" t="s">
        <v>452</v>
      </c>
      <c r="C248" s="107"/>
      <c r="D248" s="49">
        <v>4901210</v>
      </c>
      <c r="E248" s="145">
        <v>4901210</v>
      </c>
      <c r="F248" s="145">
        <v>3511460</v>
      </c>
      <c r="G248" s="132">
        <v>3511455</v>
      </c>
      <c r="H248" s="132">
        <v>71313</v>
      </c>
    </row>
    <row r="249" spans="1:8" x14ac:dyDescent="0.3">
      <c r="B249" s="56" t="s">
        <v>361</v>
      </c>
      <c r="C249" s="107"/>
      <c r="D249" s="49">
        <v>0</v>
      </c>
      <c r="E249" s="145">
        <v>0</v>
      </c>
      <c r="F249" s="145">
        <v>0</v>
      </c>
      <c r="G249" s="55">
        <v>-64123</v>
      </c>
      <c r="H249" s="55">
        <v>-44148</v>
      </c>
    </row>
    <row r="250" spans="1:8" x14ac:dyDescent="0.3">
      <c r="B250" s="51" t="s">
        <v>453</v>
      </c>
      <c r="C250" s="107">
        <f>C87+C105+C141+C169+C173+C177+C189+C194+C199+C211+C216+C220+C239+C245+C247+C249</f>
        <v>0</v>
      </c>
      <c r="D250" s="107">
        <f t="shared" ref="D250:H250" si="79">D87+D105+D141+D169+D173+D177+D189+D194+D199+D211+D216+D220+D239+D245+D247+D249</f>
        <v>0</v>
      </c>
      <c r="E250" s="141">
        <f t="shared" si="79"/>
        <v>0</v>
      </c>
      <c r="F250" s="141">
        <f t="shared" si="79"/>
        <v>0</v>
      </c>
      <c r="G250" s="107">
        <f t="shared" si="79"/>
        <v>-143317</v>
      </c>
      <c r="H250" s="107">
        <f t="shared" si="79"/>
        <v>-70171</v>
      </c>
    </row>
    <row r="251" spans="1:8" ht="30" x14ac:dyDescent="0.3">
      <c r="A251" s="33" t="s">
        <v>224</v>
      </c>
      <c r="B251" s="51" t="s">
        <v>225</v>
      </c>
      <c r="C251" s="107">
        <f t="shared" ref="C251:H252" si="80">C252</f>
        <v>0</v>
      </c>
      <c r="D251" s="107">
        <f t="shared" si="80"/>
        <v>251219750</v>
      </c>
      <c r="E251" s="141">
        <f t="shared" si="80"/>
        <v>251219750</v>
      </c>
      <c r="F251" s="141">
        <f t="shared" si="80"/>
        <v>78018000</v>
      </c>
      <c r="G251" s="107">
        <f t="shared" si="80"/>
        <v>77101011</v>
      </c>
      <c r="H251" s="107">
        <f t="shared" si="80"/>
        <v>25199287</v>
      </c>
    </row>
    <row r="252" spans="1:8" x14ac:dyDescent="0.3">
      <c r="A252" s="33" t="s">
        <v>454</v>
      </c>
      <c r="B252" s="51" t="s">
        <v>455</v>
      </c>
      <c r="C252" s="107">
        <f>C253</f>
        <v>0</v>
      </c>
      <c r="D252" s="107">
        <f t="shared" si="80"/>
        <v>251219750</v>
      </c>
      <c r="E252" s="141">
        <f t="shared" si="80"/>
        <v>251219750</v>
      </c>
      <c r="F252" s="141">
        <f t="shared" si="80"/>
        <v>78018000</v>
      </c>
      <c r="G252" s="107">
        <f t="shared" si="80"/>
        <v>77101011</v>
      </c>
      <c r="H252" s="107">
        <f t="shared" si="80"/>
        <v>25199287</v>
      </c>
    </row>
    <row r="253" spans="1:8" ht="30" x14ac:dyDescent="0.3">
      <c r="A253" s="33" t="s">
        <v>456</v>
      </c>
      <c r="B253" s="51" t="s">
        <v>457</v>
      </c>
      <c r="C253" s="107">
        <f>C254+C255+C256+C257</f>
        <v>0</v>
      </c>
      <c r="D253" s="107">
        <f>D254+D255+D256+D257+D261</f>
        <v>251219750</v>
      </c>
      <c r="E253" s="141">
        <f t="shared" ref="E253:H253" si="81">E254+E255+E256+E257+E261</f>
        <v>251219750</v>
      </c>
      <c r="F253" s="141">
        <f t="shared" si="81"/>
        <v>78018000</v>
      </c>
      <c r="G253" s="107">
        <f t="shared" si="81"/>
        <v>77101011</v>
      </c>
      <c r="H253" s="107">
        <f t="shared" si="81"/>
        <v>25199287</v>
      </c>
    </row>
    <row r="254" spans="1:8" ht="30" x14ac:dyDescent="0.3">
      <c r="B254" s="56" t="s">
        <v>458</v>
      </c>
      <c r="C254" s="107"/>
      <c r="D254" s="66">
        <v>216911000</v>
      </c>
      <c r="E254" s="140">
        <v>216911000</v>
      </c>
      <c r="F254" s="140">
        <v>66529440</v>
      </c>
      <c r="G254" s="70">
        <v>65743682</v>
      </c>
      <c r="H254" s="70">
        <v>21219656</v>
      </c>
    </row>
    <row r="255" spans="1:8" ht="30" x14ac:dyDescent="0.3">
      <c r="B255" s="56" t="s">
        <v>459</v>
      </c>
      <c r="C255" s="107"/>
      <c r="D255" s="66">
        <v>1390000</v>
      </c>
      <c r="E255" s="140">
        <v>1390000</v>
      </c>
      <c r="F255" s="140">
        <v>602810</v>
      </c>
      <c r="G255" s="70">
        <v>602302</v>
      </c>
      <c r="H255" s="70">
        <v>169472</v>
      </c>
    </row>
    <row r="256" spans="1:8" ht="30" x14ac:dyDescent="0.3">
      <c r="B256" s="56" t="s">
        <v>460</v>
      </c>
      <c r="C256" s="107"/>
      <c r="D256" s="66">
        <v>560000</v>
      </c>
      <c r="E256" s="140">
        <v>560000</v>
      </c>
      <c r="F256" s="140">
        <v>195000</v>
      </c>
      <c r="G256" s="70">
        <v>189929</v>
      </c>
      <c r="H256" s="70">
        <v>60793</v>
      </c>
    </row>
    <row r="257" spans="1:8" ht="30" x14ac:dyDescent="0.3">
      <c r="B257" s="56" t="s">
        <v>461</v>
      </c>
      <c r="C257" s="107">
        <f t="shared" ref="C257:H257" si="82">C258+C259+C260</f>
        <v>0</v>
      </c>
      <c r="D257" s="107">
        <f t="shared" si="82"/>
        <v>31040000</v>
      </c>
      <c r="E257" s="141">
        <f t="shared" si="82"/>
        <v>31040000</v>
      </c>
      <c r="F257" s="141">
        <f t="shared" si="82"/>
        <v>9372000</v>
      </c>
      <c r="G257" s="107">
        <f t="shared" si="82"/>
        <v>9249414</v>
      </c>
      <c r="H257" s="107">
        <f t="shared" si="82"/>
        <v>3092350</v>
      </c>
    </row>
    <row r="258" spans="1:8" ht="75" x14ac:dyDescent="0.3">
      <c r="B258" s="56" t="s">
        <v>462</v>
      </c>
      <c r="C258" s="107"/>
      <c r="D258" s="66">
        <v>9080000</v>
      </c>
      <c r="E258" s="140">
        <v>9080000</v>
      </c>
      <c r="F258" s="140">
        <v>2922000</v>
      </c>
      <c r="G258" s="70">
        <v>2885320</v>
      </c>
      <c r="H258" s="70">
        <v>962361</v>
      </c>
    </row>
    <row r="259" spans="1:8" ht="75" x14ac:dyDescent="0.3">
      <c r="B259" s="56" t="s">
        <v>463</v>
      </c>
      <c r="C259" s="107"/>
      <c r="D259" s="66">
        <v>9090000</v>
      </c>
      <c r="E259" s="140">
        <v>9090000</v>
      </c>
      <c r="F259" s="140">
        <v>2940000</v>
      </c>
      <c r="G259" s="70">
        <v>2915264</v>
      </c>
      <c r="H259" s="70">
        <v>972319</v>
      </c>
    </row>
    <row r="260" spans="1:8" ht="60" x14ac:dyDescent="0.3">
      <c r="B260" s="56" t="s">
        <v>464</v>
      </c>
      <c r="C260" s="107"/>
      <c r="D260" s="66">
        <v>12870000</v>
      </c>
      <c r="E260" s="140">
        <v>12870000</v>
      </c>
      <c r="F260" s="140">
        <v>3510000</v>
      </c>
      <c r="G260" s="70">
        <v>3448830</v>
      </c>
      <c r="H260" s="70">
        <v>1157670</v>
      </c>
    </row>
    <row r="261" spans="1:8" ht="120" x14ac:dyDescent="0.3">
      <c r="B261" s="56" t="s">
        <v>519</v>
      </c>
      <c r="C261" s="107"/>
      <c r="D261" s="66">
        <v>1318750</v>
      </c>
      <c r="E261" s="140">
        <v>1318750</v>
      </c>
      <c r="F261" s="140">
        <v>1318750</v>
      </c>
      <c r="G261" s="70">
        <v>1315684</v>
      </c>
      <c r="H261" s="70">
        <v>657016</v>
      </c>
    </row>
    <row r="262" spans="1:8" x14ac:dyDescent="0.3">
      <c r="A262" s="33" t="s">
        <v>465</v>
      </c>
      <c r="B262" s="87" t="s">
        <v>466</v>
      </c>
      <c r="C262" s="110">
        <f>+C263</f>
        <v>0</v>
      </c>
      <c r="D262" s="110">
        <f t="shared" ref="D262:H264" si="83">+D263</f>
        <v>69128000</v>
      </c>
      <c r="E262" s="143">
        <f t="shared" si="83"/>
        <v>69128000</v>
      </c>
      <c r="F262" s="143">
        <f t="shared" si="83"/>
        <v>26053370</v>
      </c>
      <c r="G262" s="110">
        <f t="shared" si="83"/>
        <v>25790176</v>
      </c>
      <c r="H262" s="110">
        <f t="shared" si="83"/>
        <v>9217686</v>
      </c>
    </row>
    <row r="263" spans="1:8" x14ac:dyDescent="0.3">
      <c r="A263" s="33" t="s">
        <v>467</v>
      </c>
      <c r="B263" s="87" t="s">
        <v>217</v>
      </c>
      <c r="C263" s="110">
        <f>+C264</f>
        <v>0</v>
      </c>
      <c r="D263" s="110">
        <f t="shared" si="83"/>
        <v>69128000</v>
      </c>
      <c r="E263" s="143">
        <f t="shared" si="83"/>
        <v>69128000</v>
      </c>
      <c r="F263" s="143">
        <f t="shared" si="83"/>
        <v>26053370</v>
      </c>
      <c r="G263" s="110">
        <f t="shared" si="83"/>
        <v>25790176</v>
      </c>
      <c r="H263" s="110">
        <f t="shared" si="83"/>
        <v>9217686</v>
      </c>
    </row>
    <row r="264" spans="1:8" x14ac:dyDescent="0.3">
      <c r="A264" s="33" t="s">
        <v>468</v>
      </c>
      <c r="B264" s="51" t="s">
        <v>469</v>
      </c>
      <c r="C264" s="110">
        <f>+C265</f>
        <v>0</v>
      </c>
      <c r="D264" s="110">
        <f t="shared" si="83"/>
        <v>69128000</v>
      </c>
      <c r="E264" s="143">
        <f t="shared" si="83"/>
        <v>69128000</v>
      </c>
      <c r="F264" s="143">
        <f t="shared" si="83"/>
        <v>26053370</v>
      </c>
      <c r="G264" s="110">
        <f t="shared" si="83"/>
        <v>25790176</v>
      </c>
      <c r="H264" s="110">
        <f t="shared" si="83"/>
        <v>9217686</v>
      </c>
    </row>
    <row r="265" spans="1:8" x14ac:dyDescent="0.3">
      <c r="A265" s="33" t="s">
        <v>470</v>
      </c>
      <c r="B265" s="87" t="s">
        <v>471</v>
      </c>
      <c r="C265" s="106">
        <f t="shared" ref="C265:H265" si="84">C266</f>
        <v>0</v>
      </c>
      <c r="D265" s="106">
        <f t="shared" si="84"/>
        <v>69128000</v>
      </c>
      <c r="E265" s="139">
        <f t="shared" si="84"/>
        <v>69128000</v>
      </c>
      <c r="F265" s="139">
        <f t="shared" si="84"/>
        <v>26053370</v>
      </c>
      <c r="G265" s="106">
        <f t="shared" si="84"/>
        <v>25790176</v>
      </c>
      <c r="H265" s="106">
        <f t="shared" si="84"/>
        <v>9217686</v>
      </c>
    </row>
    <row r="266" spans="1:8" x14ac:dyDescent="0.3">
      <c r="A266" s="33" t="s">
        <v>472</v>
      </c>
      <c r="B266" s="87" t="s">
        <v>473</v>
      </c>
      <c r="C266" s="106">
        <f t="shared" ref="C266:H266" si="85">C268+C269+C270</f>
        <v>0</v>
      </c>
      <c r="D266" s="106">
        <f t="shared" si="85"/>
        <v>69128000</v>
      </c>
      <c r="E266" s="139">
        <f t="shared" si="85"/>
        <v>69128000</v>
      </c>
      <c r="F266" s="139">
        <f t="shared" si="85"/>
        <v>26053370</v>
      </c>
      <c r="G266" s="106">
        <f t="shared" si="85"/>
        <v>25790176</v>
      </c>
      <c r="H266" s="106">
        <f t="shared" si="85"/>
        <v>9217686</v>
      </c>
    </row>
    <row r="267" spans="1:8" x14ac:dyDescent="0.3">
      <c r="A267" s="33" t="s">
        <v>474</v>
      </c>
      <c r="B267" s="87" t="s">
        <v>475</v>
      </c>
      <c r="C267" s="106">
        <f t="shared" ref="C267:H267" si="86">C268</f>
        <v>0</v>
      </c>
      <c r="D267" s="106">
        <f t="shared" si="86"/>
        <v>39235000</v>
      </c>
      <c r="E267" s="139">
        <f t="shared" si="86"/>
        <v>39235000</v>
      </c>
      <c r="F267" s="139">
        <f t="shared" si="86"/>
        <v>15731380</v>
      </c>
      <c r="G267" s="106">
        <f t="shared" si="86"/>
        <v>15680136</v>
      </c>
      <c r="H267" s="106">
        <f t="shared" si="86"/>
        <v>5744952</v>
      </c>
    </row>
    <row r="268" spans="1:8" x14ac:dyDescent="0.3">
      <c r="A268" s="33" t="s">
        <v>476</v>
      </c>
      <c r="B268" s="88" t="s">
        <v>477</v>
      </c>
      <c r="C268" s="107"/>
      <c r="D268" s="66">
        <v>39235000</v>
      </c>
      <c r="E268" s="140">
        <v>39235000</v>
      </c>
      <c r="F268" s="140">
        <v>15731380</v>
      </c>
      <c r="G268" s="55">
        <v>15680136</v>
      </c>
      <c r="H268" s="55">
        <v>5744952</v>
      </c>
    </row>
    <row r="269" spans="1:8" x14ac:dyDescent="0.3">
      <c r="A269" s="33" t="s">
        <v>478</v>
      </c>
      <c r="B269" s="88" t="s">
        <v>479</v>
      </c>
      <c r="C269" s="107"/>
      <c r="D269" s="66">
        <v>29893000</v>
      </c>
      <c r="E269" s="140">
        <v>29893000</v>
      </c>
      <c r="F269" s="140">
        <v>10321990</v>
      </c>
      <c r="G269" s="55">
        <v>10110384</v>
      </c>
      <c r="H269" s="55">
        <v>3472953</v>
      </c>
    </row>
    <row r="270" spans="1:8" x14ac:dyDescent="0.3">
      <c r="B270" s="60" t="s">
        <v>480</v>
      </c>
      <c r="C270" s="107"/>
      <c r="D270" s="66">
        <v>0</v>
      </c>
      <c r="E270" s="140">
        <v>0</v>
      </c>
      <c r="F270" s="140">
        <v>0</v>
      </c>
      <c r="G270" s="55">
        <v>-344</v>
      </c>
      <c r="H270" s="55">
        <v>-219</v>
      </c>
    </row>
    <row r="271" spans="1:8" ht="30" x14ac:dyDescent="0.3">
      <c r="A271" s="33" t="s">
        <v>228</v>
      </c>
      <c r="B271" s="89" t="s">
        <v>229</v>
      </c>
      <c r="C271" s="112">
        <f>C276+C272</f>
        <v>0</v>
      </c>
      <c r="D271" s="112">
        <f t="shared" ref="D271:H271" si="87">D276+D272</f>
        <v>0</v>
      </c>
      <c r="E271" s="146">
        <f t="shared" si="87"/>
        <v>0</v>
      </c>
      <c r="F271" s="146">
        <f t="shared" si="87"/>
        <v>0</v>
      </c>
      <c r="G271" s="112">
        <f t="shared" si="87"/>
        <v>0</v>
      </c>
      <c r="H271" s="112">
        <f t="shared" si="87"/>
        <v>0</v>
      </c>
    </row>
    <row r="272" spans="1:8" x14ac:dyDescent="0.3">
      <c r="A272" s="33" t="s">
        <v>481</v>
      </c>
      <c r="B272" s="89" t="s">
        <v>482</v>
      </c>
      <c r="C272" s="112">
        <f>C273+C274+C275</f>
        <v>0</v>
      </c>
      <c r="D272" s="112">
        <f t="shared" ref="D272:H272" si="88">D273+D274+D275</f>
        <v>0</v>
      </c>
      <c r="E272" s="146">
        <f t="shared" si="88"/>
        <v>0</v>
      </c>
      <c r="F272" s="146">
        <f t="shared" si="88"/>
        <v>0</v>
      </c>
      <c r="G272" s="112">
        <f t="shared" si="88"/>
        <v>0</v>
      </c>
      <c r="H272" s="112">
        <f t="shared" si="88"/>
        <v>0</v>
      </c>
    </row>
    <row r="273" spans="1:8" x14ac:dyDescent="0.3">
      <c r="A273" s="33" t="s">
        <v>483</v>
      </c>
      <c r="B273" s="89" t="s">
        <v>484</v>
      </c>
      <c r="C273" s="112"/>
      <c r="D273" s="66">
        <v>0</v>
      </c>
      <c r="E273" s="140">
        <v>0</v>
      </c>
      <c r="F273" s="140">
        <v>0</v>
      </c>
      <c r="G273" s="55">
        <v>0</v>
      </c>
      <c r="H273" s="55">
        <v>0</v>
      </c>
    </row>
    <row r="274" spans="1:8" x14ac:dyDescent="0.3">
      <c r="A274" s="33" t="s">
        <v>485</v>
      </c>
      <c r="B274" s="89" t="s">
        <v>486</v>
      </c>
      <c r="C274" s="112"/>
      <c r="D274" s="66">
        <v>0</v>
      </c>
      <c r="E274" s="140">
        <v>0</v>
      </c>
      <c r="F274" s="140">
        <v>0</v>
      </c>
      <c r="G274" s="55">
        <v>0</v>
      </c>
      <c r="H274" s="55">
        <v>0</v>
      </c>
    </row>
    <row r="275" spans="1:8" x14ac:dyDescent="0.3">
      <c r="A275" s="33" t="s">
        <v>487</v>
      </c>
      <c r="B275" s="89" t="s">
        <v>488</v>
      </c>
      <c r="C275" s="112"/>
      <c r="D275" s="66">
        <v>0</v>
      </c>
      <c r="E275" s="140">
        <v>0</v>
      </c>
      <c r="F275" s="140">
        <v>0</v>
      </c>
      <c r="G275" s="55">
        <v>0</v>
      </c>
      <c r="H275" s="55">
        <v>0</v>
      </c>
    </row>
    <row r="276" spans="1:8" x14ac:dyDescent="0.3">
      <c r="A276" s="33" t="s">
        <v>489</v>
      </c>
      <c r="B276" s="89" t="s">
        <v>518</v>
      </c>
      <c r="C276" s="112">
        <f>C277+C278+C279</f>
        <v>0</v>
      </c>
      <c r="D276" s="112">
        <f t="shared" ref="D276:H276" si="89">D277+D278+D279</f>
        <v>0</v>
      </c>
      <c r="E276" s="146">
        <f t="shared" si="89"/>
        <v>0</v>
      </c>
      <c r="F276" s="146">
        <f t="shared" si="89"/>
        <v>0</v>
      </c>
      <c r="G276" s="112">
        <f t="shared" si="89"/>
        <v>0</v>
      </c>
      <c r="H276" s="112">
        <f t="shared" si="89"/>
        <v>0</v>
      </c>
    </row>
    <row r="277" spans="1:8" x14ac:dyDescent="0.3">
      <c r="A277" s="33" t="s">
        <v>490</v>
      </c>
      <c r="B277" s="90" t="s">
        <v>491</v>
      </c>
      <c r="C277" s="83"/>
      <c r="D277" s="66">
        <v>0</v>
      </c>
      <c r="E277" s="140">
        <v>0</v>
      </c>
      <c r="F277" s="140">
        <v>0</v>
      </c>
      <c r="G277" s="55">
        <v>0</v>
      </c>
      <c r="H277" s="55">
        <v>0</v>
      </c>
    </row>
    <row r="278" spans="1:8" x14ac:dyDescent="0.3">
      <c r="A278" s="33" t="s">
        <v>492</v>
      </c>
      <c r="B278" s="90" t="s">
        <v>493</v>
      </c>
      <c r="C278" s="83"/>
      <c r="D278" s="66">
        <v>0</v>
      </c>
      <c r="E278" s="140">
        <v>0</v>
      </c>
      <c r="F278" s="140">
        <v>0</v>
      </c>
      <c r="G278" s="55">
        <v>0</v>
      </c>
      <c r="H278" s="55">
        <v>0</v>
      </c>
    </row>
    <row r="279" spans="1:8" x14ac:dyDescent="0.3">
      <c r="A279" s="33" t="s">
        <v>494</v>
      </c>
      <c r="B279" s="90" t="s">
        <v>488</v>
      </c>
      <c r="C279" s="83"/>
      <c r="D279" s="66">
        <v>0</v>
      </c>
      <c r="E279" s="140">
        <v>0</v>
      </c>
      <c r="F279" s="140">
        <v>0</v>
      </c>
      <c r="G279" s="55">
        <v>0</v>
      </c>
      <c r="H279" s="55">
        <v>0</v>
      </c>
    </row>
    <row r="280" spans="1:8" x14ac:dyDescent="0.3">
      <c r="A280" s="33" t="s">
        <v>495</v>
      </c>
      <c r="B280" s="89" t="s">
        <v>496</v>
      </c>
      <c r="C280" s="112">
        <f>C281</f>
        <v>0</v>
      </c>
      <c r="D280" s="112">
        <f t="shared" ref="D280:H281" si="90">D281</f>
        <v>0</v>
      </c>
      <c r="E280" s="146">
        <f t="shared" si="90"/>
        <v>0</v>
      </c>
      <c r="F280" s="146">
        <f t="shared" si="90"/>
        <v>0</v>
      </c>
      <c r="G280" s="112">
        <f t="shared" si="90"/>
        <v>0</v>
      </c>
      <c r="H280" s="112">
        <f t="shared" si="90"/>
        <v>0</v>
      </c>
    </row>
    <row r="281" spans="1:8" x14ac:dyDescent="0.3">
      <c r="A281" s="33" t="s">
        <v>497</v>
      </c>
      <c r="B281" s="89" t="s">
        <v>217</v>
      </c>
      <c r="C281" s="112">
        <f>C282</f>
        <v>0</v>
      </c>
      <c r="D281" s="112">
        <f t="shared" si="90"/>
        <v>0</v>
      </c>
      <c r="E281" s="146">
        <f t="shared" si="90"/>
        <v>0</v>
      </c>
      <c r="F281" s="146">
        <f t="shared" si="90"/>
        <v>0</v>
      </c>
      <c r="G281" s="112">
        <f t="shared" si="90"/>
        <v>0</v>
      </c>
      <c r="H281" s="112">
        <f t="shared" si="90"/>
        <v>0</v>
      </c>
    </row>
    <row r="282" spans="1:8" ht="30" x14ac:dyDescent="0.3">
      <c r="A282" s="33" t="s">
        <v>498</v>
      </c>
      <c r="B282" s="89" t="s">
        <v>229</v>
      </c>
      <c r="C282" s="112">
        <f>C285</f>
        <v>0</v>
      </c>
      <c r="D282" s="112">
        <f t="shared" ref="D282:H282" si="91">D285</f>
        <v>0</v>
      </c>
      <c r="E282" s="146">
        <f t="shared" si="91"/>
        <v>0</v>
      </c>
      <c r="F282" s="146">
        <f t="shared" si="91"/>
        <v>0</v>
      </c>
      <c r="G282" s="112">
        <f t="shared" si="91"/>
        <v>0</v>
      </c>
      <c r="H282" s="112">
        <f t="shared" si="91"/>
        <v>0</v>
      </c>
    </row>
    <row r="283" spans="1:8" x14ac:dyDescent="0.3">
      <c r="A283" s="33" t="s">
        <v>499</v>
      </c>
      <c r="B283" s="89" t="s">
        <v>242</v>
      </c>
      <c r="C283" s="112">
        <f t="shared" ref="C283:H288" si="92">C284</f>
        <v>0</v>
      </c>
      <c r="D283" s="112">
        <f t="shared" si="92"/>
        <v>0</v>
      </c>
      <c r="E283" s="146">
        <f t="shared" si="92"/>
        <v>0</v>
      </c>
      <c r="F283" s="146">
        <f t="shared" si="92"/>
        <v>0</v>
      </c>
      <c r="G283" s="112">
        <f t="shared" si="92"/>
        <v>0</v>
      </c>
      <c r="H283" s="112">
        <f t="shared" si="92"/>
        <v>0</v>
      </c>
    </row>
    <row r="284" spans="1:8" x14ac:dyDescent="0.3">
      <c r="A284" s="33" t="s">
        <v>500</v>
      </c>
      <c r="B284" s="89" t="s">
        <v>217</v>
      </c>
      <c r="C284" s="112">
        <f t="shared" si="92"/>
        <v>0</v>
      </c>
      <c r="D284" s="112">
        <f t="shared" si="92"/>
        <v>0</v>
      </c>
      <c r="E284" s="146">
        <f t="shared" si="92"/>
        <v>0</v>
      </c>
      <c r="F284" s="146">
        <f t="shared" si="92"/>
        <v>0</v>
      </c>
      <c r="G284" s="112">
        <f t="shared" si="92"/>
        <v>0</v>
      </c>
      <c r="H284" s="112">
        <f t="shared" si="92"/>
        <v>0</v>
      </c>
    </row>
    <row r="285" spans="1:8" ht="30" x14ac:dyDescent="0.3">
      <c r="A285" s="33" t="s">
        <v>501</v>
      </c>
      <c r="B285" s="90" t="s">
        <v>229</v>
      </c>
      <c r="C285" s="112">
        <f t="shared" si="92"/>
        <v>0</v>
      </c>
      <c r="D285" s="112">
        <f t="shared" si="92"/>
        <v>0</v>
      </c>
      <c r="E285" s="146">
        <f t="shared" si="92"/>
        <v>0</v>
      </c>
      <c r="F285" s="146">
        <f t="shared" si="92"/>
        <v>0</v>
      </c>
      <c r="G285" s="112">
        <f t="shared" si="92"/>
        <v>0</v>
      </c>
      <c r="H285" s="112">
        <f t="shared" si="92"/>
        <v>0</v>
      </c>
    </row>
    <row r="286" spans="1:8" x14ac:dyDescent="0.3">
      <c r="A286" s="33" t="s">
        <v>502</v>
      </c>
      <c r="B286" s="89" t="s">
        <v>518</v>
      </c>
      <c r="C286" s="112">
        <f t="shared" si="92"/>
        <v>0</v>
      </c>
      <c r="D286" s="112">
        <f t="shared" si="92"/>
        <v>0</v>
      </c>
      <c r="E286" s="146">
        <f t="shared" si="92"/>
        <v>0</v>
      </c>
      <c r="F286" s="146">
        <f t="shared" si="92"/>
        <v>0</v>
      </c>
      <c r="G286" s="112">
        <f t="shared" si="92"/>
        <v>0</v>
      </c>
      <c r="H286" s="112">
        <f t="shared" si="92"/>
        <v>0</v>
      </c>
    </row>
    <row r="287" spans="1:8" x14ac:dyDescent="0.3">
      <c r="A287" s="33" t="s">
        <v>503</v>
      </c>
      <c r="B287" s="89" t="s">
        <v>493</v>
      </c>
      <c r="C287" s="112">
        <f t="shared" si="92"/>
        <v>0</v>
      </c>
      <c r="D287" s="112">
        <f t="shared" si="92"/>
        <v>0</v>
      </c>
      <c r="E287" s="146">
        <f t="shared" si="92"/>
        <v>0</v>
      </c>
      <c r="F287" s="146">
        <f t="shared" si="92"/>
        <v>0</v>
      </c>
      <c r="G287" s="112">
        <f t="shared" si="92"/>
        <v>0</v>
      </c>
      <c r="H287" s="112">
        <f t="shared" si="92"/>
        <v>0</v>
      </c>
    </row>
    <row r="288" spans="1:8" x14ac:dyDescent="0.3">
      <c r="A288" s="33" t="s">
        <v>504</v>
      </c>
      <c r="B288" s="89" t="s">
        <v>505</v>
      </c>
      <c r="C288" s="112">
        <f t="shared" si="92"/>
        <v>0</v>
      </c>
      <c r="D288" s="112">
        <f t="shared" si="92"/>
        <v>0</v>
      </c>
      <c r="E288" s="146">
        <f t="shared" si="92"/>
        <v>0</v>
      </c>
      <c r="F288" s="146">
        <f t="shared" si="92"/>
        <v>0</v>
      </c>
      <c r="G288" s="112">
        <f t="shared" si="92"/>
        <v>0</v>
      </c>
      <c r="H288" s="112">
        <f t="shared" si="92"/>
        <v>0</v>
      </c>
    </row>
    <row r="289" spans="1:8" x14ac:dyDescent="0.3">
      <c r="A289" s="33" t="s">
        <v>506</v>
      </c>
      <c r="B289" s="90" t="s">
        <v>507</v>
      </c>
      <c r="C289" s="83"/>
      <c r="D289" s="66">
        <v>0</v>
      </c>
      <c r="E289" s="140">
        <v>0</v>
      </c>
      <c r="F289" s="140">
        <v>0</v>
      </c>
      <c r="G289" s="55">
        <v>0</v>
      </c>
      <c r="H289" s="55">
        <v>0</v>
      </c>
    </row>
    <row r="291" spans="1:8" ht="1.5" customHeight="1" x14ac:dyDescent="0.3"/>
    <row r="292" spans="1:8" x14ac:dyDescent="0.3">
      <c r="B292" s="121" t="s">
        <v>520</v>
      </c>
      <c r="C292" s="32"/>
      <c r="D292" s="130" t="s">
        <v>521</v>
      </c>
    </row>
    <row r="293" spans="1:8" x14ac:dyDescent="0.3">
      <c r="B293" s="121"/>
      <c r="C293" s="32"/>
      <c r="D293" s="130"/>
    </row>
  </sheetData>
  <protectedRanges>
    <protectedRange sqref="B2:B3 C1:C3" name="Zonă1_1" securityDescriptor="O:WDG:WDD:(A;;CC;;;WD)"/>
    <protectedRange sqref="G144:H145 G45:H50 G69:H69 G37:H40 G162:H164 G61:H65 G80:H84 G53:H56 G201:H201 G133:H137 G25:H33 G35:H35 G99:H105 G91:H93 G111:H112 G95:H96 G114:H115 G117:H118 G120:H121 G123:H124 G126:H127 G147:H148 G150:H154 G156:H159 G166:H169 G181:H183 G207:H211 G139:H141" name="Zonă3"/>
    <protectedRange sqref="B1" name="Zonă1_1_1_1_1_1" securityDescriptor="O:WDG:WDD:(A;;CC;;;WD)"/>
  </protectedRanges>
  <printOptions horizontalCentered="1"/>
  <pageMargins left="0.5" right="0" top="0" bottom="0" header="0" footer="0.17"/>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2023-03-14T14:52:23Z</cp:lastPrinted>
  <dcterms:created xsi:type="dcterms:W3CDTF">2023-02-07T08:41:31Z</dcterms:created>
  <dcterms:modified xsi:type="dcterms:W3CDTF">2023-07-20T08:00:58Z</dcterms:modified>
</cp:coreProperties>
</file>